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emily\Documents\UCD Classes\ACCT 3320\FA18\"/>
    </mc:Choice>
  </mc:AlternateContent>
  <bookViews>
    <workbookView xWindow="11460" yWindow="915" windowWidth="14490" windowHeight="11385"/>
  </bookViews>
  <sheets>
    <sheet name="Title and hard numbers" sheetId="8" r:id="rId1"/>
    <sheet name="Financials 123117" sheetId="1" r:id="rId2"/>
    <sheet name="Data" sheetId="2" r:id="rId3"/>
    <sheet name="Budgets" sheetId="3" r:id="rId4"/>
    <sheet name="Budgeted Financials 123118" sheetId="6" r:id="rId5"/>
    <sheet name="Ratios" sheetId="7" r:id="rId6"/>
    <sheet name="Data visualization" sheetId="9" r:id="rId7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2" i="1" l="1"/>
  <c r="E13" i="1" l="1"/>
  <c r="K17" i="1"/>
  <c r="K25" i="1"/>
  <c r="E20" i="1"/>
  <c r="K13" i="1"/>
  <c r="K18" i="1" l="1"/>
  <c r="K26" i="1" s="1"/>
  <c r="E21" i="1"/>
  <c r="D13" i="6" l="1"/>
  <c r="B87" i="3" l="1"/>
  <c r="B86" i="3" l="1"/>
  <c r="B89" i="3" l="1"/>
  <c r="B90" i="3" s="1"/>
  <c r="B91" i="3" l="1"/>
</calcChain>
</file>

<file path=xl/sharedStrings.xml><?xml version="1.0" encoding="utf-8"?>
<sst xmlns="http://schemas.openxmlformats.org/spreadsheetml/2006/main" count="299" uniqueCount="204">
  <si>
    <t>Balance Sheet</t>
  </si>
  <si>
    <t>Assets</t>
  </si>
  <si>
    <t>Current assets</t>
  </si>
  <si>
    <t>Current liabilities</t>
  </si>
  <si>
    <t>Inventories</t>
  </si>
  <si>
    <t>Warranties</t>
  </si>
  <si>
    <t>Accrued expenses</t>
  </si>
  <si>
    <t>Total current</t>
  </si>
  <si>
    <t>Non-current assets</t>
  </si>
  <si>
    <t>Non-current liabilities</t>
  </si>
  <si>
    <t>Total non-current</t>
  </si>
  <si>
    <t>Total liabilities</t>
  </si>
  <si>
    <t>Total assets</t>
  </si>
  <si>
    <t>Shareholders Equity</t>
  </si>
  <si>
    <t>Retained earnings</t>
  </si>
  <si>
    <t>Total shareholders equity</t>
  </si>
  <si>
    <t>Total liabilities &amp; s/h equity</t>
  </si>
  <si>
    <t>Liabilities &amp; Shareholders Equity</t>
  </si>
  <si>
    <t>Cash and equivalents</t>
  </si>
  <si>
    <t>Other current assets</t>
  </si>
  <si>
    <t>Other current liabilities</t>
  </si>
  <si>
    <t>% of sales</t>
  </si>
  <si>
    <t>% of cost</t>
  </si>
  <si>
    <t>Executive and administrative salaries</t>
  </si>
  <si>
    <t>Depreciation</t>
  </si>
  <si>
    <t>Budgeted Variable Administrative Expenses:</t>
  </si>
  <si>
    <t>Shipping and handling costs</t>
  </si>
  <si>
    <t>Insurance</t>
  </si>
  <si>
    <t>% of previous year</t>
  </si>
  <si>
    <t>% of balance</t>
  </si>
  <si>
    <t>Cash received for short-term investmensts</t>
  </si>
  <si>
    <t>Cash received for long-term investmensts</t>
  </si>
  <si>
    <t>% of net income</t>
  </si>
  <si>
    <t>% of income before tax</t>
  </si>
  <si>
    <t>Minimum cash balance</t>
  </si>
  <si>
    <t>Units</t>
  </si>
  <si>
    <t>Selling Price</t>
  </si>
  <si>
    <t>Total Revenues</t>
  </si>
  <si>
    <t>Total</t>
  </si>
  <si>
    <t>Total requirements</t>
  </si>
  <si>
    <t>Purchases to be made</t>
  </si>
  <si>
    <t>+ Target ending inventory</t>
  </si>
  <si>
    <t>Sales units</t>
  </si>
  <si>
    <t>- Beginning inventory</t>
  </si>
  <si>
    <t>Unit Cost</t>
  </si>
  <si>
    <t>Purchases</t>
  </si>
  <si>
    <t>Schedule of Cash Collections on Sales</t>
  </si>
  <si>
    <t>Beginning accounts receivable</t>
  </si>
  <si>
    <t>Current year collections</t>
  </si>
  <si>
    <t>Total cash collections on sales</t>
  </si>
  <si>
    <t>Schedule of Cash Collections on Investments</t>
  </si>
  <si>
    <t>Short-term investments</t>
  </si>
  <si>
    <t>Long-term investments</t>
  </si>
  <si>
    <t>Total cash collections on investments</t>
  </si>
  <si>
    <t>Variable Administrative Expense Budget</t>
  </si>
  <si>
    <t>Revolving line of credit</t>
  </si>
  <si>
    <t>Schedule of Cash Payments for Inventory</t>
  </si>
  <si>
    <t>Beginning accounts payable</t>
  </si>
  <si>
    <t>Current year payments</t>
  </si>
  <si>
    <t>Total cash payments for inventory</t>
  </si>
  <si>
    <t>Cash balance, beginning</t>
  </si>
  <si>
    <t>Add receipts</t>
  </si>
  <si>
    <t xml:space="preserve">  Collections from customers</t>
  </si>
  <si>
    <t xml:space="preserve">  Collections from investments</t>
  </si>
  <si>
    <t>Total cash available</t>
  </si>
  <si>
    <t>Deduct disbursements</t>
  </si>
  <si>
    <t>Schedule of Cash Payments for Warranties</t>
  </si>
  <si>
    <t>Total cash payments for warranties</t>
  </si>
  <si>
    <t xml:space="preserve">  Warranties</t>
  </si>
  <si>
    <t xml:space="preserve">  Shipping and handling costs</t>
  </si>
  <si>
    <t xml:space="preserve">  Marketing and promotions</t>
  </si>
  <si>
    <t xml:space="preserve">  Insurance</t>
  </si>
  <si>
    <t xml:space="preserve">  Dividends</t>
  </si>
  <si>
    <t xml:space="preserve">  Income tax</t>
  </si>
  <si>
    <t xml:space="preserve">     Total disbursements</t>
  </si>
  <si>
    <t>Projected ending cash balance</t>
  </si>
  <si>
    <t>Borrowing required</t>
  </si>
  <si>
    <t>Budgeted Balance Sheet</t>
  </si>
  <si>
    <t>Budgeted Income Statement</t>
  </si>
  <si>
    <t>Sales</t>
  </si>
  <si>
    <t>Cost of goods sold</t>
  </si>
  <si>
    <t>Fixed Administrative Expense Budget</t>
  </si>
  <si>
    <t>Administrative expenses</t>
  </si>
  <si>
    <t>Operating income</t>
  </si>
  <si>
    <t xml:space="preserve">  Executive and administrative salaries</t>
  </si>
  <si>
    <t>Budgeted Fixed Administrative Expenses:</t>
  </si>
  <si>
    <t>Interest Expense Budget</t>
  </si>
  <si>
    <t>Beginning long-term debt balance</t>
  </si>
  <si>
    <t>Payments on long-term debt</t>
  </si>
  <si>
    <t>Long-term debt payment</t>
  </si>
  <si>
    <t>Ending long-term debt balance</t>
  </si>
  <si>
    <t>Interest expense</t>
  </si>
  <si>
    <t>Income before taxes</t>
  </si>
  <si>
    <t>Income taxes</t>
  </si>
  <si>
    <t>Net income</t>
  </si>
  <si>
    <t>Other income</t>
  </si>
  <si>
    <t>Projected ending cash balance after borrowing</t>
  </si>
  <si>
    <t xml:space="preserve">  Long-term debt</t>
  </si>
  <si>
    <t>Budgeted Cost of Goods Sold Schedule</t>
  </si>
  <si>
    <t>Beginning Inventory</t>
  </si>
  <si>
    <t>Add Purchases</t>
  </si>
  <si>
    <t>Cost of goods available for sale</t>
  </si>
  <si>
    <t>Less ending inventory</t>
  </si>
  <si>
    <t>Budgeted Statement of Retained Earnings</t>
  </si>
  <si>
    <t>Beginning balance of retained earnings</t>
  </si>
  <si>
    <t>+/- Net income/loss</t>
  </si>
  <si>
    <t>- Dividends</t>
  </si>
  <si>
    <t>Ending balance of retained earnings</t>
  </si>
  <si>
    <t xml:space="preserve">  Accrued expenses and other</t>
  </si>
  <si>
    <t xml:space="preserve">  Cash payments for inventory</t>
  </si>
  <si>
    <t xml:space="preserve">  Sales commission</t>
  </si>
  <si>
    <t>Utilities, maintenance, and facilities</t>
  </si>
  <si>
    <t xml:space="preserve">  Utilities, maintenance, and facilities</t>
  </si>
  <si>
    <t>Short term investments</t>
  </si>
  <si>
    <t>Net receivables</t>
  </si>
  <si>
    <t>Long term investments</t>
  </si>
  <si>
    <t>Property plant and equipment</t>
  </si>
  <si>
    <t>Other assets</t>
  </si>
  <si>
    <t>Accounts payable</t>
  </si>
  <si>
    <t>Long term debt</t>
  </si>
  <si>
    <t>Shareholders equity</t>
  </si>
  <si>
    <t>Common stock</t>
  </si>
  <si>
    <t>Treasury stock</t>
  </si>
  <si>
    <t>Total liabilities &amp; shareholders equity</t>
  </si>
  <si>
    <t xml:space="preserve">Estimated sales price </t>
  </si>
  <si>
    <t>Estimated sales volume</t>
  </si>
  <si>
    <t>Inventory unit cost</t>
  </si>
  <si>
    <t>Beginning inventory volume</t>
  </si>
  <si>
    <t>Budgeted ending inventory volume</t>
  </si>
  <si>
    <t>% of cash collections - current sales</t>
  </si>
  <si>
    <t>% of cash collections - previous year's sales</t>
  </si>
  <si>
    <t xml:space="preserve">Ending net A/R balance </t>
  </si>
  <si>
    <t>Cash payments for inventory - current purchases</t>
  </si>
  <si>
    <t>Cash payments for inventory - previous year's purchases</t>
  </si>
  <si>
    <t>Ending A/P balance</t>
  </si>
  <si>
    <t>Marketing and promotions</t>
  </si>
  <si>
    <t>Bad debt expense</t>
  </si>
  <si>
    <t>Sales commission</t>
  </si>
  <si>
    <t>Cash payments for warranties - previous year's estimate</t>
  </si>
  <si>
    <t>Cash payments for accounts payable, accrued expenses, other current liabilities</t>
  </si>
  <si>
    <t>Cash payment for dividends</t>
  </si>
  <si>
    <t>Cash payment for income tax</t>
  </si>
  <si>
    <t>Total fixed expenses</t>
  </si>
  <si>
    <t>Total variable administrative expenses</t>
  </si>
  <si>
    <t>% of beginning of year balance</t>
  </si>
  <si>
    <t>% of beginning of year balance after payment</t>
  </si>
  <si>
    <t>Sale of short-term investments</t>
  </si>
  <si>
    <t>Purchase of long-term investments</t>
  </si>
  <si>
    <t>Additional long-term debt payment</t>
  </si>
  <si>
    <t>Liquidate short-term investments</t>
  </si>
  <si>
    <t>Ending balance short-term investments</t>
  </si>
  <si>
    <t>Beginning balance short-term investments</t>
  </si>
  <si>
    <t>Beginning balance long-term investments</t>
  </si>
  <si>
    <t>Ending balance long-term investments</t>
  </si>
  <si>
    <t xml:space="preserve">  Sale of short-term investments</t>
  </si>
  <si>
    <t xml:space="preserve">  Purchase of long-term investments</t>
  </si>
  <si>
    <t>Gross margin percentage</t>
  </si>
  <si>
    <t>Operating income percentage</t>
  </si>
  <si>
    <t>Debt to equity</t>
  </si>
  <si>
    <t>Debt to assets</t>
  </si>
  <si>
    <t>Current ratio</t>
  </si>
  <si>
    <t>Inventory turnover</t>
  </si>
  <si>
    <t>Asset turnover</t>
  </si>
  <si>
    <t>Gross margin</t>
  </si>
  <si>
    <t>Budgeted Net Income</t>
  </si>
  <si>
    <t>Budgeted Cost of Goods Sold</t>
  </si>
  <si>
    <t>Budgeted Total Assets</t>
  </si>
  <si>
    <t>Budgeted Cash Balance</t>
  </si>
  <si>
    <t>Budgeted Short Term Investments</t>
  </si>
  <si>
    <t>Budgeted Long Term Investments</t>
  </si>
  <si>
    <t>Budgeted Revolving Line of Credit</t>
  </si>
  <si>
    <t>Budgeted Long Term Debt</t>
  </si>
  <si>
    <t>President’s Estimates</t>
  </si>
  <si>
    <t>CFO’s Estimates</t>
  </si>
  <si>
    <t>CDO’s Estimates</t>
  </si>
  <si>
    <t>CMO’s Estimates</t>
  </si>
  <si>
    <t>President</t>
  </si>
  <si>
    <t>CFO</t>
  </si>
  <si>
    <t>CDO</t>
  </si>
  <si>
    <t>CMO</t>
  </si>
  <si>
    <t xml:space="preserve">Cash payments for warranties </t>
  </si>
  <si>
    <t>Business Consultant’s Estimates (You)</t>
  </si>
  <si>
    <t>Net profit margin</t>
  </si>
  <si>
    <t>Business Consultant</t>
  </si>
  <si>
    <t>Year end 12/31/2017</t>
  </si>
  <si>
    <t>2018 Budget Information</t>
  </si>
  <si>
    <t>% of 12/31/2017 net receivables</t>
  </si>
  <si>
    <t>% of 12/31/2017 accounts payable</t>
  </si>
  <si>
    <t>Previous year warranty estimate (2017)</t>
  </si>
  <si>
    <t>Cash Budget for the year ending 12/31/2018</t>
  </si>
  <si>
    <t>Purchases Budget for the year ending 12/31/2018</t>
  </si>
  <si>
    <t>Revenues Budget for the year ending 12/31/2018</t>
  </si>
  <si>
    <t>Year end 12/31/2018</t>
  </si>
  <si>
    <t>Mario A Corporation</t>
  </si>
  <si>
    <t>Testarossa</t>
  </si>
  <si>
    <t>Mondial</t>
  </si>
  <si>
    <t>Scaglietti</t>
  </si>
  <si>
    <t>% of inventory cost (purchases)</t>
  </si>
  <si>
    <t>Budgeted Operating Income</t>
  </si>
  <si>
    <t>(not used in all scenarios)</t>
  </si>
  <si>
    <t>ALL CELLS WILL LINK TO OTHER TABS OR WILL HAVE FORMULAS!</t>
  </si>
  <si>
    <t>LINK TO OTHER TABS FOR THE CORRECT RATIO COMPUTATION!</t>
  </si>
  <si>
    <t>Budgeted Sales</t>
  </si>
  <si>
    <t>Budgeted Admin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</si>
</sst>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&quot;$&quot;#,##0.00"/>
    <numFmt numFmtId="166" formatCode="0.000"/>
    <numFmt numFmtId="167" formatCode="0.0%"/>
    <numFmt numFmtId="168" formatCode="&quot;$&quot;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164" fontId="0" fillId="0" borderId="2" xfId="0" applyNumberFormat="1" applyBorder="1"/>
    <xf numFmtId="164" fontId="0" fillId="0" borderId="0" xfId="0" applyNumberFormat="1" applyBorder="1"/>
    <xf numFmtId="0" fontId="3" fillId="0" borderId="0" xfId="0" applyFont="1"/>
    <xf numFmtId="164" fontId="0" fillId="0" borderId="0" xfId="0" applyNumberFormat="1" applyFont="1"/>
    <xf numFmtId="0" fontId="2" fillId="0" borderId="0" xfId="0" applyFont="1"/>
    <xf numFmtId="164" fontId="0" fillId="0" borderId="1" xfId="0" applyNumberFormat="1" applyFont="1" applyBorder="1"/>
    <xf numFmtId="0" fontId="4" fillId="0" borderId="0" xfId="0" applyFont="1" applyAlignme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4" fillId="0" borderId="0" xfId="0" applyNumberFormat="1" applyFont="1" applyBorder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9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quotePrefix="1"/>
    <xf numFmtId="0" fontId="0" fillId="0" borderId="1" xfId="0" applyBorder="1"/>
    <xf numFmtId="0" fontId="0" fillId="0" borderId="11" xfId="0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5" fontId="6" fillId="0" borderId="0" xfId="0" applyNumberFormat="1" applyFont="1" applyAlignment="1">
      <alignment horizontal="right"/>
    </xf>
    <xf numFmtId="6" fontId="4" fillId="0" borderId="0" xfId="0" applyNumberFormat="1" applyFont="1" applyAlignment="1">
      <alignment horizontal="right"/>
    </xf>
    <xf numFmtId="6" fontId="4" fillId="0" borderId="1" xfId="0" applyNumberFormat="1" applyFont="1" applyBorder="1" applyAlignment="1">
      <alignment horizontal="right"/>
    </xf>
    <xf numFmtId="6" fontId="4" fillId="0" borderId="2" xfId="0" applyNumberFormat="1" applyFont="1" applyBorder="1" applyAlignment="1">
      <alignment horizontal="right"/>
    </xf>
    <xf numFmtId="165" fontId="0" fillId="0" borderId="0" xfId="0" applyNumberFormat="1"/>
    <xf numFmtId="0" fontId="4" fillId="0" borderId="0" xfId="0" quotePrefix="1" applyFont="1"/>
    <xf numFmtId="0" fontId="0" fillId="0" borderId="0" xfId="0" applyFont="1"/>
    <xf numFmtId="10" fontId="0" fillId="0" borderId="0" xfId="0" applyNumberFormat="1"/>
    <xf numFmtId="166" fontId="0" fillId="0" borderId="0" xfId="0" applyNumberFormat="1"/>
    <xf numFmtId="8" fontId="0" fillId="0" borderId="0" xfId="0" applyNumberFormat="1"/>
    <xf numFmtId="8" fontId="4" fillId="0" borderId="0" xfId="0" applyNumberFormat="1" applyFont="1"/>
    <xf numFmtId="8" fontId="4" fillId="0" borderId="12" xfId="0" applyNumberFormat="1" applyFont="1" applyBorder="1" applyAlignment="1">
      <alignment vertical="top" wrapText="1"/>
    </xf>
    <xf numFmtId="8" fontId="4" fillId="0" borderId="13" xfId="0" applyNumberFormat="1" applyFont="1" applyBorder="1" applyAlignment="1">
      <alignment vertical="top" wrapText="1"/>
    </xf>
    <xf numFmtId="8" fontId="4" fillId="0" borderId="14" xfId="0" applyNumberFormat="1" applyFont="1" applyBorder="1" applyAlignment="1">
      <alignment vertical="top" wrapText="1"/>
    </xf>
    <xf numFmtId="8" fontId="4" fillId="0" borderId="10" xfId="0" applyNumberFormat="1" applyFont="1" applyBorder="1" applyAlignment="1">
      <alignment vertical="top" wrapText="1"/>
    </xf>
    <xf numFmtId="2" fontId="0" fillId="0" borderId="0" xfId="0" applyNumberFormat="1"/>
    <xf numFmtId="164" fontId="4" fillId="0" borderId="15" xfId="0" applyNumberFormat="1" applyFont="1" applyBorder="1"/>
    <xf numFmtId="168" fontId="0" fillId="0" borderId="0" xfId="0" applyNumberFormat="1" applyAlignment="1">
      <alignment horizontal="left"/>
    </xf>
    <xf numFmtId="164" fontId="4" fillId="0" borderId="10" xfId="0" applyNumberFormat="1" applyFont="1" applyBorder="1" applyAlignment="1">
      <alignment vertical="top" wrapText="1"/>
    </xf>
    <xf numFmtId="164" fontId="4" fillId="0" borderId="12" xfId="0" applyNumberFormat="1" applyFont="1" applyBorder="1" applyAlignment="1">
      <alignment vertical="top" wrapText="1"/>
    </xf>
    <xf numFmtId="164" fontId="0" fillId="2" borderId="0" xfId="0" applyNumberFormat="1" applyFill="1" applyAlignment="1">
      <alignment horizontal="left"/>
    </xf>
    <xf numFmtId="9" fontId="0" fillId="2" borderId="0" xfId="0" applyNumberFormat="1" applyFill="1" applyAlignment="1">
      <alignment horizontal="left"/>
    </xf>
    <xf numFmtId="167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Border="1" applyAlignment="1">
      <alignment horizontal="left"/>
    </xf>
    <xf numFmtId="164" fontId="0" fillId="2" borderId="7" xfId="0" applyNumberForma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K1" sqref="K1"/>
    </sheetView>
  </sheetViews>
  <sheetFormatPr defaultRowHeight="15" x14ac:dyDescent="0.25"/>
  <cols>
    <col min="1" max="1" width="27.85546875" style="41" bestFit="1" customWidth="1"/>
    <col min="2" max="2" width="13.85546875" style="41" bestFit="1" customWidth="1"/>
    <col min="3" max="4" width="15.5703125" style="41" bestFit="1" customWidth="1"/>
    <col min="5" max="5" width="14.85546875" style="41" bestFit="1" customWidth="1"/>
    <col min="6" max="6" width="13.85546875" style="41" bestFit="1" customWidth="1"/>
    <col min="7" max="7" width="14.85546875" style="41" bestFit="1" customWidth="1"/>
    <col min="8" max="10" width="13.85546875" style="41" bestFit="1" customWidth="1"/>
    <col min="11" max="11" width="11.85546875" style="41" customWidth="1"/>
    <col min="12" max="12" width="13.42578125" style="41" customWidth="1"/>
    <col min="13" max="16384" width="9.140625" style="41"/>
  </cols>
  <sheetData>
    <row r="1" spans="1:12" ht="51.75" thickBot="1" x14ac:dyDescent="0.3">
      <c r="A1" s="43"/>
      <c r="B1" s="44" t="s">
        <v>164</v>
      </c>
      <c r="C1" s="44" t="s">
        <v>198</v>
      </c>
      <c r="D1" s="44" t="s">
        <v>202</v>
      </c>
      <c r="E1" s="44" t="s">
        <v>203</v>
      </c>
      <c r="F1" s="44" t="s">
        <v>165</v>
      </c>
      <c r="G1" s="44" t="s">
        <v>166</v>
      </c>
      <c r="H1" s="44" t="s">
        <v>167</v>
      </c>
      <c r="I1" s="44" t="s">
        <v>168</v>
      </c>
      <c r="J1" s="44" t="s">
        <v>169</v>
      </c>
      <c r="K1" s="44" t="s">
        <v>170</v>
      </c>
      <c r="L1" s="44" t="s">
        <v>171</v>
      </c>
    </row>
    <row r="2" spans="1:12" ht="15.75" thickBot="1" x14ac:dyDescent="0.3">
      <c r="A2" s="45" t="s">
        <v>172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5.75" thickBot="1" x14ac:dyDescent="0.3">
      <c r="A3" s="45" t="s">
        <v>173</v>
      </c>
      <c r="B3" s="46"/>
      <c r="C3" s="46"/>
      <c r="D3" s="46"/>
      <c r="E3" s="46"/>
      <c r="F3" s="46"/>
      <c r="G3" s="46"/>
      <c r="H3" s="46"/>
      <c r="I3" s="46"/>
      <c r="J3" s="46"/>
      <c r="K3" s="48"/>
      <c r="L3" s="43"/>
    </row>
    <row r="4" spans="1:12" ht="15.75" thickBot="1" x14ac:dyDescent="0.3">
      <c r="A4" s="45" t="s">
        <v>174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5.75" thickBot="1" x14ac:dyDescent="0.3">
      <c r="A5" s="45" t="s">
        <v>175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ht="28.5" customHeight="1" thickBot="1" x14ac:dyDescent="0.3">
      <c r="A6" s="45" t="s">
        <v>181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x14ac:dyDescent="0.25">
      <c r="B7" s="41" t="s">
        <v>176</v>
      </c>
      <c r="C7" s="41" t="s">
        <v>177</v>
      </c>
      <c r="D7" s="41" t="s">
        <v>178</v>
      </c>
      <c r="E7" s="41" t="s">
        <v>179</v>
      </c>
      <c r="F7" s="41" t="s">
        <v>183</v>
      </c>
    </row>
    <row r="8" spans="1:12" x14ac:dyDescent="0.25">
      <c r="A8" t="s">
        <v>156</v>
      </c>
      <c r="B8" s="39"/>
      <c r="C8" s="39"/>
      <c r="D8" s="39"/>
      <c r="E8" s="39"/>
    </row>
    <row r="9" spans="1:12" x14ac:dyDescent="0.25">
      <c r="A9" t="s">
        <v>157</v>
      </c>
      <c r="B9" s="39"/>
      <c r="C9" s="39"/>
      <c r="D9" s="39"/>
      <c r="E9" s="39"/>
    </row>
    <row r="10" spans="1:12" x14ac:dyDescent="0.25">
      <c r="A10" t="s">
        <v>158</v>
      </c>
      <c r="B10" s="39"/>
      <c r="C10" s="39"/>
      <c r="D10" s="39"/>
      <c r="E10" s="39"/>
    </row>
    <row r="11" spans="1:12" x14ac:dyDescent="0.25">
      <c r="A11" t="s">
        <v>159</v>
      </c>
      <c r="B11" s="39"/>
      <c r="C11" s="39"/>
      <c r="D11" s="39"/>
      <c r="E11" s="39"/>
    </row>
    <row r="12" spans="1:12" x14ac:dyDescent="0.25">
      <c r="A12" t="s">
        <v>160</v>
      </c>
      <c r="B12"/>
      <c r="C12"/>
      <c r="D12" s="47"/>
      <c r="E12" s="40"/>
    </row>
    <row r="13" spans="1:12" x14ac:dyDescent="0.25">
      <c r="A13" t="s">
        <v>161</v>
      </c>
      <c r="B13"/>
      <c r="C13"/>
      <c r="D13" s="47"/>
      <c r="E13" s="40"/>
    </row>
    <row r="14" spans="1:12" x14ac:dyDescent="0.25">
      <c r="A14" t="s">
        <v>162</v>
      </c>
      <c r="B14"/>
      <c r="C14"/>
      <c r="D14" s="47"/>
      <c r="E14" s="40"/>
    </row>
    <row r="15" spans="1:12" x14ac:dyDescent="0.25">
      <c r="A15" s="41" t="s">
        <v>182</v>
      </c>
      <c r="B15" s="39"/>
      <c r="C15" s="39"/>
      <c r="D15" s="39"/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>
      <selection activeCell="D10" sqref="D10"/>
    </sheetView>
  </sheetViews>
  <sheetFormatPr defaultColWidth="8.85546875" defaultRowHeight="12.75" x14ac:dyDescent="0.2"/>
  <cols>
    <col min="1" max="2" width="2.7109375" style="10" customWidth="1"/>
    <col min="3" max="3" width="21.42578125" style="10" customWidth="1"/>
    <col min="4" max="4" width="11.85546875" style="11" bestFit="1" customWidth="1"/>
    <col min="5" max="5" width="11.85546875" style="10" bestFit="1" customWidth="1"/>
    <col min="6" max="6" width="4" style="10" customWidth="1"/>
    <col min="7" max="8" width="2.7109375" style="10" customWidth="1"/>
    <col min="9" max="9" width="24" style="12" customWidth="1"/>
    <col min="10" max="11" width="11.85546875" style="12" bestFit="1" customWidth="1"/>
    <col min="12" max="253" width="8.85546875" style="10"/>
    <col min="254" max="255" width="2.7109375" style="10" customWidth="1"/>
    <col min="256" max="256" width="17.42578125" style="10" customWidth="1"/>
    <col min="257" max="258" width="10.140625" style="10" bestFit="1" customWidth="1"/>
    <col min="259" max="259" width="13.42578125" style="10" customWidth="1"/>
    <col min="260" max="260" width="3.85546875" style="10" customWidth="1"/>
    <col min="261" max="262" width="2.7109375" style="10" customWidth="1"/>
    <col min="263" max="263" width="17.42578125" style="10" customWidth="1"/>
    <col min="264" max="264" width="8.85546875" style="10"/>
    <col min="265" max="265" width="10.140625" style="10" bestFit="1" customWidth="1"/>
    <col min="266" max="509" width="8.85546875" style="10"/>
    <col min="510" max="511" width="2.7109375" style="10" customWidth="1"/>
    <col min="512" max="512" width="17.42578125" style="10" customWidth="1"/>
    <col min="513" max="514" width="10.140625" style="10" bestFit="1" customWidth="1"/>
    <col min="515" max="515" width="13.42578125" style="10" customWidth="1"/>
    <col min="516" max="516" width="3.85546875" style="10" customWidth="1"/>
    <col min="517" max="518" width="2.7109375" style="10" customWidth="1"/>
    <col min="519" max="519" width="17.42578125" style="10" customWidth="1"/>
    <col min="520" max="520" width="8.85546875" style="10"/>
    <col min="521" max="521" width="10.140625" style="10" bestFit="1" customWidth="1"/>
    <col min="522" max="765" width="8.85546875" style="10"/>
    <col min="766" max="767" width="2.7109375" style="10" customWidth="1"/>
    <col min="768" max="768" width="17.42578125" style="10" customWidth="1"/>
    <col min="769" max="770" width="10.140625" style="10" bestFit="1" customWidth="1"/>
    <col min="771" max="771" width="13.42578125" style="10" customWidth="1"/>
    <col min="772" max="772" width="3.85546875" style="10" customWidth="1"/>
    <col min="773" max="774" width="2.7109375" style="10" customWidth="1"/>
    <col min="775" max="775" width="17.42578125" style="10" customWidth="1"/>
    <col min="776" max="776" width="8.85546875" style="10"/>
    <col min="777" max="777" width="10.140625" style="10" bestFit="1" customWidth="1"/>
    <col min="778" max="1021" width="8.85546875" style="10"/>
    <col min="1022" max="1023" width="2.7109375" style="10" customWidth="1"/>
    <col min="1024" max="1024" width="17.42578125" style="10" customWidth="1"/>
    <col min="1025" max="1026" width="10.140625" style="10" bestFit="1" customWidth="1"/>
    <col min="1027" max="1027" width="13.42578125" style="10" customWidth="1"/>
    <col min="1028" max="1028" width="3.85546875" style="10" customWidth="1"/>
    <col min="1029" max="1030" width="2.7109375" style="10" customWidth="1"/>
    <col min="1031" max="1031" width="17.42578125" style="10" customWidth="1"/>
    <col min="1032" max="1032" width="8.85546875" style="10"/>
    <col min="1033" max="1033" width="10.140625" style="10" bestFit="1" customWidth="1"/>
    <col min="1034" max="1277" width="8.85546875" style="10"/>
    <col min="1278" max="1279" width="2.7109375" style="10" customWidth="1"/>
    <col min="1280" max="1280" width="17.42578125" style="10" customWidth="1"/>
    <col min="1281" max="1282" width="10.140625" style="10" bestFit="1" customWidth="1"/>
    <col min="1283" max="1283" width="13.42578125" style="10" customWidth="1"/>
    <col min="1284" max="1284" width="3.85546875" style="10" customWidth="1"/>
    <col min="1285" max="1286" width="2.7109375" style="10" customWidth="1"/>
    <col min="1287" max="1287" width="17.42578125" style="10" customWidth="1"/>
    <col min="1288" max="1288" width="8.85546875" style="10"/>
    <col min="1289" max="1289" width="10.140625" style="10" bestFit="1" customWidth="1"/>
    <col min="1290" max="1533" width="8.85546875" style="10"/>
    <col min="1534" max="1535" width="2.7109375" style="10" customWidth="1"/>
    <col min="1536" max="1536" width="17.42578125" style="10" customWidth="1"/>
    <col min="1537" max="1538" width="10.140625" style="10" bestFit="1" customWidth="1"/>
    <col min="1539" max="1539" width="13.42578125" style="10" customWidth="1"/>
    <col min="1540" max="1540" width="3.85546875" style="10" customWidth="1"/>
    <col min="1541" max="1542" width="2.7109375" style="10" customWidth="1"/>
    <col min="1543" max="1543" width="17.42578125" style="10" customWidth="1"/>
    <col min="1544" max="1544" width="8.85546875" style="10"/>
    <col min="1545" max="1545" width="10.140625" style="10" bestFit="1" customWidth="1"/>
    <col min="1546" max="1789" width="8.85546875" style="10"/>
    <col min="1790" max="1791" width="2.7109375" style="10" customWidth="1"/>
    <col min="1792" max="1792" width="17.42578125" style="10" customWidth="1"/>
    <col min="1793" max="1794" width="10.140625" style="10" bestFit="1" customWidth="1"/>
    <col min="1795" max="1795" width="13.42578125" style="10" customWidth="1"/>
    <col min="1796" max="1796" width="3.85546875" style="10" customWidth="1"/>
    <col min="1797" max="1798" width="2.7109375" style="10" customWidth="1"/>
    <col min="1799" max="1799" width="17.42578125" style="10" customWidth="1"/>
    <col min="1800" max="1800" width="8.85546875" style="10"/>
    <col min="1801" max="1801" width="10.140625" style="10" bestFit="1" customWidth="1"/>
    <col min="1802" max="2045" width="8.85546875" style="10"/>
    <col min="2046" max="2047" width="2.7109375" style="10" customWidth="1"/>
    <col min="2048" max="2048" width="17.42578125" style="10" customWidth="1"/>
    <col min="2049" max="2050" width="10.140625" style="10" bestFit="1" customWidth="1"/>
    <col min="2051" max="2051" width="13.42578125" style="10" customWidth="1"/>
    <col min="2052" max="2052" width="3.85546875" style="10" customWidth="1"/>
    <col min="2053" max="2054" width="2.7109375" style="10" customWidth="1"/>
    <col min="2055" max="2055" width="17.42578125" style="10" customWidth="1"/>
    <col min="2056" max="2056" width="8.85546875" style="10"/>
    <col min="2057" max="2057" width="10.140625" style="10" bestFit="1" customWidth="1"/>
    <col min="2058" max="2301" width="8.85546875" style="10"/>
    <col min="2302" max="2303" width="2.7109375" style="10" customWidth="1"/>
    <col min="2304" max="2304" width="17.42578125" style="10" customWidth="1"/>
    <col min="2305" max="2306" width="10.140625" style="10" bestFit="1" customWidth="1"/>
    <col min="2307" max="2307" width="13.42578125" style="10" customWidth="1"/>
    <col min="2308" max="2308" width="3.85546875" style="10" customWidth="1"/>
    <col min="2309" max="2310" width="2.7109375" style="10" customWidth="1"/>
    <col min="2311" max="2311" width="17.42578125" style="10" customWidth="1"/>
    <col min="2312" max="2312" width="8.85546875" style="10"/>
    <col min="2313" max="2313" width="10.140625" style="10" bestFit="1" customWidth="1"/>
    <col min="2314" max="2557" width="8.85546875" style="10"/>
    <col min="2558" max="2559" width="2.7109375" style="10" customWidth="1"/>
    <col min="2560" max="2560" width="17.42578125" style="10" customWidth="1"/>
    <col min="2561" max="2562" width="10.140625" style="10" bestFit="1" customWidth="1"/>
    <col min="2563" max="2563" width="13.42578125" style="10" customWidth="1"/>
    <col min="2564" max="2564" width="3.85546875" style="10" customWidth="1"/>
    <col min="2565" max="2566" width="2.7109375" style="10" customWidth="1"/>
    <col min="2567" max="2567" width="17.42578125" style="10" customWidth="1"/>
    <col min="2568" max="2568" width="8.85546875" style="10"/>
    <col min="2569" max="2569" width="10.140625" style="10" bestFit="1" customWidth="1"/>
    <col min="2570" max="2813" width="8.85546875" style="10"/>
    <col min="2814" max="2815" width="2.7109375" style="10" customWidth="1"/>
    <col min="2816" max="2816" width="17.42578125" style="10" customWidth="1"/>
    <col min="2817" max="2818" width="10.140625" style="10" bestFit="1" customWidth="1"/>
    <col min="2819" max="2819" width="13.42578125" style="10" customWidth="1"/>
    <col min="2820" max="2820" width="3.85546875" style="10" customWidth="1"/>
    <col min="2821" max="2822" width="2.7109375" style="10" customWidth="1"/>
    <col min="2823" max="2823" width="17.42578125" style="10" customWidth="1"/>
    <col min="2824" max="2824" width="8.85546875" style="10"/>
    <col min="2825" max="2825" width="10.140625" style="10" bestFit="1" customWidth="1"/>
    <col min="2826" max="3069" width="8.85546875" style="10"/>
    <col min="3070" max="3071" width="2.7109375" style="10" customWidth="1"/>
    <col min="3072" max="3072" width="17.42578125" style="10" customWidth="1"/>
    <col min="3073" max="3074" width="10.140625" style="10" bestFit="1" customWidth="1"/>
    <col min="3075" max="3075" width="13.42578125" style="10" customWidth="1"/>
    <col min="3076" max="3076" width="3.85546875" style="10" customWidth="1"/>
    <col min="3077" max="3078" width="2.7109375" style="10" customWidth="1"/>
    <col min="3079" max="3079" width="17.42578125" style="10" customWidth="1"/>
    <col min="3080" max="3080" width="8.85546875" style="10"/>
    <col min="3081" max="3081" width="10.140625" style="10" bestFit="1" customWidth="1"/>
    <col min="3082" max="3325" width="8.85546875" style="10"/>
    <col min="3326" max="3327" width="2.7109375" style="10" customWidth="1"/>
    <col min="3328" max="3328" width="17.42578125" style="10" customWidth="1"/>
    <col min="3329" max="3330" width="10.140625" style="10" bestFit="1" customWidth="1"/>
    <col min="3331" max="3331" width="13.42578125" style="10" customWidth="1"/>
    <col min="3332" max="3332" width="3.85546875" style="10" customWidth="1"/>
    <col min="3333" max="3334" width="2.7109375" style="10" customWidth="1"/>
    <col min="3335" max="3335" width="17.42578125" style="10" customWidth="1"/>
    <col min="3336" max="3336" width="8.85546875" style="10"/>
    <col min="3337" max="3337" width="10.140625" style="10" bestFit="1" customWidth="1"/>
    <col min="3338" max="3581" width="8.85546875" style="10"/>
    <col min="3582" max="3583" width="2.7109375" style="10" customWidth="1"/>
    <col min="3584" max="3584" width="17.42578125" style="10" customWidth="1"/>
    <col min="3585" max="3586" width="10.140625" style="10" bestFit="1" customWidth="1"/>
    <col min="3587" max="3587" width="13.42578125" style="10" customWidth="1"/>
    <col min="3588" max="3588" width="3.85546875" style="10" customWidth="1"/>
    <col min="3589" max="3590" width="2.7109375" style="10" customWidth="1"/>
    <col min="3591" max="3591" width="17.42578125" style="10" customWidth="1"/>
    <col min="3592" max="3592" width="8.85546875" style="10"/>
    <col min="3593" max="3593" width="10.140625" style="10" bestFit="1" customWidth="1"/>
    <col min="3594" max="3837" width="8.85546875" style="10"/>
    <col min="3838" max="3839" width="2.7109375" style="10" customWidth="1"/>
    <col min="3840" max="3840" width="17.42578125" style="10" customWidth="1"/>
    <col min="3841" max="3842" width="10.140625" style="10" bestFit="1" customWidth="1"/>
    <col min="3843" max="3843" width="13.42578125" style="10" customWidth="1"/>
    <col min="3844" max="3844" width="3.85546875" style="10" customWidth="1"/>
    <col min="3845" max="3846" width="2.7109375" style="10" customWidth="1"/>
    <col min="3847" max="3847" width="17.42578125" style="10" customWidth="1"/>
    <col min="3848" max="3848" width="8.85546875" style="10"/>
    <col min="3849" max="3849" width="10.140625" style="10" bestFit="1" customWidth="1"/>
    <col min="3850" max="4093" width="8.85546875" style="10"/>
    <col min="4094" max="4095" width="2.7109375" style="10" customWidth="1"/>
    <col min="4096" max="4096" width="17.42578125" style="10" customWidth="1"/>
    <col min="4097" max="4098" width="10.140625" style="10" bestFit="1" customWidth="1"/>
    <col min="4099" max="4099" width="13.42578125" style="10" customWidth="1"/>
    <col min="4100" max="4100" width="3.85546875" style="10" customWidth="1"/>
    <col min="4101" max="4102" width="2.7109375" style="10" customWidth="1"/>
    <col min="4103" max="4103" width="17.42578125" style="10" customWidth="1"/>
    <col min="4104" max="4104" width="8.85546875" style="10"/>
    <col min="4105" max="4105" width="10.140625" style="10" bestFit="1" customWidth="1"/>
    <col min="4106" max="4349" width="8.85546875" style="10"/>
    <col min="4350" max="4351" width="2.7109375" style="10" customWidth="1"/>
    <col min="4352" max="4352" width="17.42578125" style="10" customWidth="1"/>
    <col min="4353" max="4354" width="10.140625" style="10" bestFit="1" customWidth="1"/>
    <col min="4355" max="4355" width="13.42578125" style="10" customWidth="1"/>
    <col min="4356" max="4356" width="3.85546875" style="10" customWidth="1"/>
    <col min="4357" max="4358" width="2.7109375" style="10" customWidth="1"/>
    <col min="4359" max="4359" width="17.42578125" style="10" customWidth="1"/>
    <col min="4360" max="4360" width="8.85546875" style="10"/>
    <col min="4361" max="4361" width="10.140625" style="10" bestFit="1" customWidth="1"/>
    <col min="4362" max="4605" width="8.85546875" style="10"/>
    <col min="4606" max="4607" width="2.7109375" style="10" customWidth="1"/>
    <col min="4608" max="4608" width="17.42578125" style="10" customWidth="1"/>
    <col min="4609" max="4610" width="10.140625" style="10" bestFit="1" customWidth="1"/>
    <col min="4611" max="4611" width="13.42578125" style="10" customWidth="1"/>
    <col min="4612" max="4612" width="3.85546875" style="10" customWidth="1"/>
    <col min="4613" max="4614" width="2.7109375" style="10" customWidth="1"/>
    <col min="4615" max="4615" width="17.42578125" style="10" customWidth="1"/>
    <col min="4616" max="4616" width="8.85546875" style="10"/>
    <col min="4617" max="4617" width="10.140625" style="10" bestFit="1" customWidth="1"/>
    <col min="4618" max="4861" width="8.85546875" style="10"/>
    <col min="4862" max="4863" width="2.7109375" style="10" customWidth="1"/>
    <col min="4864" max="4864" width="17.42578125" style="10" customWidth="1"/>
    <col min="4865" max="4866" width="10.140625" style="10" bestFit="1" customWidth="1"/>
    <col min="4867" max="4867" width="13.42578125" style="10" customWidth="1"/>
    <col min="4868" max="4868" width="3.85546875" style="10" customWidth="1"/>
    <col min="4869" max="4870" width="2.7109375" style="10" customWidth="1"/>
    <col min="4871" max="4871" width="17.42578125" style="10" customWidth="1"/>
    <col min="4872" max="4872" width="8.85546875" style="10"/>
    <col min="4873" max="4873" width="10.140625" style="10" bestFit="1" customWidth="1"/>
    <col min="4874" max="5117" width="8.85546875" style="10"/>
    <col min="5118" max="5119" width="2.7109375" style="10" customWidth="1"/>
    <col min="5120" max="5120" width="17.42578125" style="10" customWidth="1"/>
    <col min="5121" max="5122" width="10.140625" style="10" bestFit="1" customWidth="1"/>
    <col min="5123" max="5123" width="13.42578125" style="10" customWidth="1"/>
    <col min="5124" max="5124" width="3.85546875" style="10" customWidth="1"/>
    <col min="5125" max="5126" width="2.7109375" style="10" customWidth="1"/>
    <col min="5127" max="5127" width="17.42578125" style="10" customWidth="1"/>
    <col min="5128" max="5128" width="8.85546875" style="10"/>
    <col min="5129" max="5129" width="10.140625" style="10" bestFit="1" customWidth="1"/>
    <col min="5130" max="5373" width="8.85546875" style="10"/>
    <col min="5374" max="5375" width="2.7109375" style="10" customWidth="1"/>
    <col min="5376" max="5376" width="17.42578125" style="10" customWidth="1"/>
    <col min="5377" max="5378" width="10.140625" style="10" bestFit="1" customWidth="1"/>
    <col min="5379" max="5379" width="13.42578125" style="10" customWidth="1"/>
    <col min="5380" max="5380" width="3.85546875" style="10" customWidth="1"/>
    <col min="5381" max="5382" width="2.7109375" style="10" customWidth="1"/>
    <col min="5383" max="5383" width="17.42578125" style="10" customWidth="1"/>
    <col min="5384" max="5384" width="8.85546875" style="10"/>
    <col min="5385" max="5385" width="10.140625" style="10" bestFit="1" customWidth="1"/>
    <col min="5386" max="5629" width="8.85546875" style="10"/>
    <col min="5630" max="5631" width="2.7109375" style="10" customWidth="1"/>
    <col min="5632" max="5632" width="17.42578125" style="10" customWidth="1"/>
    <col min="5633" max="5634" width="10.140625" style="10" bestFit="1" customWidth="1"/>
    <col min="5635" max="5635" width="13.42578125" style="10" customWidth="1"/>
    <col min="5636" max="5636" width="3.85546875" style="10" customWidth="1"/>
    <col min="5637" max="5638" width="2.7109375" style="10" customWidth="1"/>
    <col min="5639" max="5639" width="17.42578125" style="10" customWidth="1"/>
    <col min="5640" max="5640" width="8.85546875" style="10"/>
    <col min="5641" max="5641" width="10.140625" style="10" bestFit="1" customWidth="1"/>
    <col min="5642" max="5885" width="8.85546875" style="10"/>
    <col min="5886" max="5887" width="2.7109375" style="10" customWidth="1"/>
    <col min="5888" max="5888" width="17.42578125" style="10" customWidth="1"/>
    <col min="5889" max="5890" width="10.140625" style="10" bestFit="1" customWidth="1"/>
    <col min="5891" max="5891" width="13.42578125" style="10" customWidth="1"/>
    <col min="5892" max="5892" width="3.85546875" style="10" customWidth="1"/>
    <col min="5893" max="5894" width="2.7109375" style="10" customWidth="1"/>
    <col min="5895" max="5895" width="17.42578125" style="10" customWidth="1"/>
    <col min="5896" max="5896" width="8.85546875" style="10"/>
    <col min="5897" max="5897" width="10.140625" style="10" bestFit="1" customWidth="1"/>
    <col min="5898" max="6141" width="8.85546875" style="10"/>
    <col min="6142" max="6143" width="2.7109375" style="10" customWidth="1"/>
    <col min="6144" max="6144" width="17.42578125" style="10" customWidth="1"/>
    <col min="6145" max="6146" width="10.140625" style="10" bestFit="1" customWidth="1"/>
    <col min="6147" max="6147" width="13.42578125" style="10" customWidth="1"/>
    <col min="6148" max="6148" width="3.85546875" style="10" customWidth="1"/>
    <col min="6149" max="6150" width="2.7109375" style="10" customWidth="1"/>
    <col min="6151" max="6151" width="17.42578125" style="10" customWidth="1"/>
    <col min="6152" max="6152" width="8.85546875" style="10"/>
    <col min="6153" max="6153" width="10.140625" style="10" bestFit="1" customWidth="1"/>
    <col min="6154" max="6397" width="8.85546875" style="10"/>
    <col min="6398" max="6399" width="2.7109375" style="10" customWidth="1"/>
    <col min="6400" max="6400" width="17.42578125" style="10" customWidth="1"/>
    <col min="6401" max="6402" width="10.140625" style="10" bestFit="1" customWidth="1"/>
    <col min="6403" max="6403" width="13.42578125" style="10" customWidth="1"/>
    <col min="6404" max="6404" width="3.85546875" style="10" customWidth="1"/>
    <col min="6405" max="6406" width="2.7109375" style="10" customWidth="1"/>
    <col min="6407" max="6407" width="17.42578125" style="10" customWidth="1"/>
    <col min="6408" max="6408" width="8.85546875" style="10"/>
    <col min="6409" max="6409" width="10.140625" style="10" bestFit="1" customWidth="1"/>
    <col min="6410" max="6653" width="8.85546875" style="10"/>
    <col min="6654" max="6655" width="2.7109375" style="10" customWidth="1"/>
    <col min="6656" max="6656" width="17.42578125" style="10" customWidth="1"/>
    <col min="6657" max="6658" width="10.140625" style="10" bestFit="1" customWidth="1"/>
    <col min="6659" max="6659" width="13.42578125" style="10" customWidth="1"/>
    <col min="6660" max="6660" width="3.85546875" style="10" customWidth="1"/>
    <col min="6661" max="6662" width="2.7109375" style="10" customWidth="1"/>
    <col min="6663" max="6663" width="17.42578125" style="10" customWidth="1"/>
    <col min="6664" max="6664" width="8.85546875" style="10"/>
    <col min="6665" max="6665" width="10.140625" style="10" bestFit="1" customWidth="1"/>
    <col min="6666" max="6909" width="8.85546875" style="10"/>
    <col min="6910" max="6911" width="2.7109375" style="10" customWidth="1"/>
    <col min="6912" max="6912" width="17.42578125" style="10" customWidth="1"/>
    <col min="6913" max="6914" width="10.140625" style="10" bestFit="1" customWidth="1"/>
    <col min="6915" max="6915" width="13.42578125" style="10" customWidth="1"/>
    <col min="6916" max="6916" width="3.85546875" style="10" customWidth="1"/>
    <col min="6917" max="6918" width="2.7109375" style="10" customWidth="1"/>
    <col min="6919" max="6919" width="17.42578125" style="10" customWidth="1"/>
    <col min="6920" max="6920" width="8.85546875" style="10"/>
    <col min="6921" max="6921" width="10.140625" style="10" bestFit="1" customWidth="1"/>
    <col min="6922" max="7165" width="8.85546875" style="10"/>
    <col min="7166" max="7167" width="2.7109375" style="10" customWidth="1"/>
    <col min="7168" max="7168" width="17.42578125" style="10" customWidth="1"/>
    <col min="7169" max="7170" width="10.140625" style="10" bestFit="1" customWidth="1"/>
    <col min="7171" max="7171" width="13.42578125" style="10" customWidth="1"/>
    <col min="7172" max="7172" width="3.85546875" style="10" customWidth="1"/>
    <col min="7173" max="7174" width="2.7109375" style="10" customWidth="1"/>
    <col min="7175" max="7175" width="17.42578125" style="10" customWidth="1"/>
    <col min="7176" max="7176" width="8.85546875" style="10"/>
    <col min="7177" max="7177" width="10.140625" style="10" bestFit="1" customWidth="1"/>
    <col min="7178" max="7421" width="8.85546875" style="10"/>
    <col min="7422" max="7423" width="2.7109375" style="10" customWidth="1"/>
    <col min="7424" max="7424" width="17.42578125" style="10" customWidth="1"/>
    <col min="7425" max="7426" width="10.140625" style="10" bestFit="1" customWidth="1"/>
    <col min="7427" max="7427" width="13.42578125" style="10" customWidth="1"/>
    <col min="7428" max="7428" width="3.85546875" style="10" customWidth="1"/>
    <col min="7429" max="7430" width="2.7109375" style="10" customWidth="1"/>
    <col min="7431" max="7431" width="17.42578125" style="10" customWidth="1"/>
    <col min="7432" max="7432" width="8.85546875" style="10"/>
    <col min="7433" max="7433" width="10.140625" style="10" bestFit="1" customWidth="1"/>
    <col min="7434" max="7677" width="8.85546875" style="10"/>
    <col min="7678" max="7679" width="2.7109375" style="10" customWidth="1"/>
    <col min="7680" max="7680" width="17.42578125" style="10" customWidth="1"/>
    <col min="7681" max="7682" width="10.140625" style="10" bestFit="1" customWidth="1"/>
    <col min="7683" max="7683" width="13.42578125" style="10" customWidth="1"/>
    <col min="7684" max="7684" width="3.85546875" style="10" customWidth="1"/>
    <col min="7685" max="7686" width="2.7109375" style="10" customWidth="1"/>
    <col min="7687" max="7687" width="17.42578125" style="10" customWidth="1"/>
    <col min="7688" max="7688" width="8.85546875" style="10"/>
    <col min="7689" max="7689" width="10.140625" style="10" bestFit="1" customWidth="1"/>
    <col min="7690" max="7933" width="8.85546875" style="10"/>
    <col min="7934" max="7935" width="2.7109375" style="10" customWidth="1"/>
    <col min="7936" max="7936" width="17.42578125" style="10" customWidth="1"/>
    <col min="7937" max="7938" width="10.140625" style="10" bestFit="1" customWidth="1"/>
    <col min="7939" max="7939" width="13.42578125" style="10" customWidth="1"/>
    <col min="7940" max="7940" width="3.85546875" style="10" customWidth="1"/>
    <col min="7941" max="7942" width="2.7109375" style="10" customWidth="1"/>
    <col min="7943" max="7943" width="17.42578125" style="10" customWidth="1"/>
    <col min="7944" max="7944" width="8.85546875" style="10"/>
    <col min="7945" max="7945" width="10.140625" style="10" bestFit="1" customWidth="1"/>
    <col min="7946" max="8189" width="8.85546875" style="10"/>
    <col min="8190" max="8191" width="2.7109375" style="10" customWidth="1"/>
    <col min="8192" max="8192" width="17.42578125" style="10" customWidth="1"/>
    <col min="8193" max="8194" width="10.140625" style="10" bestFit="1" customWidth="1"/>
    <col min="8195" max="8195" width="13.42578125" style="10" customWidth="1"/>
    <col min="8196" max="8196" width="3.85546875" style="10" customWidth="1"/>
    <col min="8197" max="8198" width="2.7109375" style="10" customWidth="1"/>
    <col min="8199" max="8199" width="17.42578125" style="10" customWidth="1"/>
    <col min="8200" max="8200" width="8.85546875" style="10"/>
    <col min="8201" max="8201" width="10.140625" style="10" bestFit="1" customWidth="1"/>
    <col min="8202" max="8445" width="8.85546875" style="10"/>
    <col min="8446" max="8447" width="2.7109375" style="10" customWidth="1"/>
    <col min="8448" max="8448" width="17.42578125" style="10" customWidth="1"/>
    <col min="8449" max="8450" width="10.140625" style="10" bestFit="1" customWidth="1"/>
    <col min="8451" max="8451" width="13.42578125" style="10" customWidth="1"/>
    <col min="8452" max="8452" width="3.85546875" style="10" customWidth="1"/>
    <col min="8453" max="8454" width="2.7109375" style="10" customWidth="1"/>
    <col min="8455" max="8455" width="17.42578125" style="10" customWidth="1"/>
    <col min="8456" max="8456" width="8.85546875" style="10"/>
    <col min="8457" max="8457" width="10.140625" style="10" bestFit="1" customWidth="1"/>
    <col min="8458" max="8701" width="8.85546875" style="10"/>
    <col min="8702" max="8703" width="2.7109375" style="10" customWidth="1"/>
    <col min="8704" max="8704" width="17.42578125" style="10" customWidth="1"/>
    <col min="8705" max="8706" width="10.140625" style="10" bestFit="1" customWidth="1"/>
    <col min="8707" max="8707" width="13.42578125" style="10" customWidth="1"/>
    <col min="8708" max="8708" width="3.85546875" style="10" customWidth="1"/>
    <col min="8709" max="8710" width="2.7109375" style="10" customWidth="1"/>
    <col min="8711" max="8711" width="17.42578125" style="10" customWidth="1"/>
    <col min="8712" max="8712" width="8.85546875" style="10"/>
    <col min="8713" max="8713" width="10.140625" style="10" bestFit="1" customWidth="1"/>
    <col min="8714" max="8957" width="8.85546875" style="10"/>
    <col min="8958" max="8959" width="2.7109375" style="10" customWidth="1"/>
    <col min="8960" max="8960" width="17.42578125" style="10" customWidth="1"/>
    <col min="8961" max="8962" width="10.140625" style="10" bestFit="1" customWidth="1"/>
    <col min="8963" max="8963" width="13.42578125" style="10" customWidth="1"/>
    <col min="8964" max="8964" width="3.85546875" style="10" customWidth="1"/>
    <col min="8965" max="8966" width="2.7109375" style="10" customWidth="1"/>
    <col min="8967" max="8967" width="17.42578125" style="10" customWidth="1"/>
    <col min="8968" max="8968" width="8.85546875" style="10"/>
    <col min="8969" max="8969" width="10.140625" style="10" bestFit="1" customWidth="1"/>
    <col min="8970" max="9213" width="8.85546875" style="10"/>
    <col min="9214" max="9215" width="2.7109375" style="10" customWidth="1"/>
    <col min="9216" max="9216" width="17.42578125" style="10" customWidth="1"/>
    <col min="9217" max="9218" width="10.140625" style="10" bestFit="1" customWidth="1"/>
    <col min="9219" max="9219" width="13.42578125" style="10" customWidth="1"/>
    <col min="9220" max="9220" width="3.85546875" style="10" customWidth="1"/>
    <col min="9221" max="9222" width="2.7109375" style="10" customWidth="1"/>
    <col min="9223" max="9223" width="17.42578125" style="10" customWidth="1"/>
    <col min="9224" max="9224" width="8.85546875" style="10"/>
    <col min="9225" max="9225" width="10.140625" style="10" bestFit="1" customWidth="1"/>
    <col min="9226" max="9469" width="8.85546875" style="10"/>
    <col min="9470" max="9471" width="2.7109375" style="10" customWidth="1"/>
    <col min="9472" max="9472" width="17.42578125" style="10" customWidth="1"/>
    <col min="9473" max="9474" width="10.140625" style="10" bestFit="1" customWidth="1"/>
    <col min="9475" max="9475" width="13.42578125" style="10" customWidth="1"/>
    <col min="9476" max="9476" width="3.85546875" style="10" customWidth="1"/>
    <col min="9477" max="9478" width="2.7109375" style="10" customWidth="1"/>
    <col min="9479" max="9479" width="17.42578125" style="10" customWidth="1"/>
    <col min="9480" max="9480" width="8.85546875" style="10"/>
    <col min="9481" max="9481" width="10.140625" style="10" bestFit="1" customWidth="1"/>
    <col min="9482" max="9725" width="8.85546875" style="10"/>
    <col min="9726" max="9727" width="2.7109375" style="10" customWidth="1"/>
    <col min="9728" max="9728" width="17.42578125" style="10" customWidth="1"/>
    <col min="9729" max="9730" width="10.140625" style="10" bestFit="1" customWidth="1"/>
    <col min="9731" max="9731" width="13.42578125" style="10" customWidth="1"/>
    <col min="9732" max="9732" width="3.85546875" style="10" customWidth="1"/>
    <col min="9733" max="9734" width="2.7109375" style="10" customWidth="1"/>
    <col min="9735" max="9735" width="17.42578125" style="10" customWidth="1"/>
    <col min="9736" max="9736" width="8.85546875" style="10"/>
    <col min="9737" max="9737" width="10.140625" style="10" bestFit="1" customWidth="1"/>
    <col min="9738" max="9981" width="8.85546875" style="10"/>
    <col min="9982" max="9983" width="2.7109375" style="10" customWidth="1"/>
    <col min="9984" max="9984" width="17.42578125" style="10" customWidth="1"/>
    <col min="9985" max="9986" width="10.140625" style="10" bestFit="1" customWidth="1"/>
    <col min="9987" max="9987" width="13.42578125" style="10" customWidth="1"/>
    <col min="9988" max="9988" width="3.85546875" style="10" customWidth="1"/>
    <col min="9989" max="9990" width="2.7109375" style="10" customWidth="1"/>
    <col min="9991" max="9991" width="17.42578125" style="10" customWidth="1"/>
    <col min="9992" max="9992" width="8.85546875" style="10"/>
    <col min="9993" max="9993" width="10.140625" style="10" bestFit="1" customWidth="1"/>
    <col min="9994" max="10237" width="8.85546875" style="10"/>
    <col min="10238" max="10239" width="2.7109375" style="10" customWidth="1"/>
    <col min="10240" max="10240" width="17.42578125" style="10" customWidth="1"/>
    <col min="10241" max="10242" width="10.140625" style="10" bestFit="1" customWidth="1"/>
    <col min="10243" max="10243" width="13.42578125" style="10" customWidth="1"/>
    <col min="10244" max="10244" width="3.85546875" style="10" customWidth="1"/>
    <col min="10245" max="10246" width="2.7109375" style="10" customWidth="1"/>
    <col min="10247" max="10247" width="17.42578125" style="10" customWidth="1"/>
    <col min="10248" max="10248" width="8.85546875" style="10"/>
    <col min="10249" max="10249" width="10.140625" style="10" bestFit="1" customWidth="1"/>
    <col min="10250" max="10493" width="8.85546875" style="10"/>
    <col min="10494" max="10495" width="2.7109375" style="10" customWidth="1"/>
    <col min="10496" max="10496" width="17.42578125" style="10" customWidth="1"/>
    <col min="10497" max="10498" width="10.140625" style="10" bestFit="1" customWidth="1"/>
    <col min="10499" max="10499" width="13.42578125" style="10" customWidth="1"/>
    <col min="10500" max="10500" width="3.85546875" style="10" customWidth="1"/>
    <col min="10501" max="10502" width="2.7109375" style="10" customWidth="1"/>
    <col min="10503" max="10503" width="17.42578125" style="10" customWidth="1"/>
    <col min="10504" max="10504" width="8.85546875" style="10"/>
    <col min="10505" max="10505" width="10.140625" style="10" bestFit="1" customWidth="1"/>
    <col min="10506" max="10749" width="8.85546875" style="10"/>
    <col min="10750" max="10751" width="2.7109375" style="10" customWidth="1"/>
    <col min="10752" max="10752" width="17.42578125" style="10" customWidth="1"/>
    <col min="10753" max="10754" width="10.140625" style="10" bestFit="1" customWidth="1"/>
    <col min="10755" max="10755" width="13.42578125" style="10" customWidth="1"/>
    <col min="10756" max="10756" width="3.85546875" style="10" customWidth="1"/>
    <col min="10757" max="10758" width="2.7109375" style="10" customWidth="1"/>
    <col min="10759" max="10759" width="17.42578125" style="10" customWidth="1"/>
    <col min="10760" max="10760" width="8.85546875" style="10"/>
    <col min="10761" max="10761" width="10.140625" style="10" bestFit="1" customWidth="1"/>
    <col min="10762" max="11005" width="8.85546875" style="10"/>
    <col min="11006" max="11007" width="2.7109375" style="10" customWidth="1"/>
    <col min="11008" max="11008" width="17.42578125" style="10" customWidth="1"/>
    <col min="11009" max="11010" width="10.140625" style="10" bestFit="1" customWidth="1"/>
    <col min="11011" max="11011" width="13.42578125" style="10" customWidth="1"/>
    <col min="11012" max="11012" width="3.85546875" style="10" customWidth="1"/>
    <col min="11013" max="11014" width="2.7109375" style="10" customWidth="1"/>
    <col min="11015" max="11015" width="17.42578125" style="10" customWidth="1"/>
    <col min="11016" max="11016" width="8.85546875" style="10"/>
    <col min="11017" max="11017" width="10.140625" style="10" bestFit="1" customWidth="1"/>
    <col min="11018" max="11261" width="8.85546875" style="10"/>
    <col min="11262" max="11263" width="2.7109375" style="10" customWidth="1"/>
    <col min="11264" max="11264" width="17.42578125" style="10" customWidth="1"/>
    <col min="11265" max="11266" width="10.140625" style="10" bestFit="1" customWidth="1"/>
    <col min="11267" max="11267" width="13.42578125" style="10" customWidth="1"/>
    <col min="11268" max="11268" width="3.85546875" style="10" customWidth="1"/>
    <col min="11269" max="11270" width="2.7109375" style="10" customWidth="1"/>
    <col min="11271" max="11271" width="17.42578125" style="10" customWidth="1"/>
    <col min="11272" max="11272" width="8.85546875" style="10"/>
    <col min="11273" max="11273" width="10.140625" style="10" bestFit="1" customWidth="1"/>
    <col min="11274" max="11517" width="8.85546875" style="10"/>
    <col min="11518" max="11519" width="2.7109375" style="10" customWidth="1"/>
    <col min="11520" max="11520" width="17.42578125" style="10" customWidth="1"/>
    <col min="11521" max="11522" width="10.140625" style="10" bestFit="1" customWidth="1"/>
    <col min="11523" max="11523" width="13.42578125" style="10" customWidth="1"/>
    <col min="11524" max="11524" width="3.85546875" style="10" customWidth="1"/>
    <col min="11525" max="11526" width="2.7109375" style="10" customWidth="1"/>
    <col min="11527" max="11527" width="17.42578125" style="10" customWidth="1"/>
    <col min="11528" max="11528" width="8.85546875" style="10"/>
    <col min="11529" max="11529" width="10.140625" style="10" bestFit="1" customWidth="1"/>
    <col min="11530" max="11773" width="8.85546875" style="10"/>
    <col min="11774" max="11775" width="2.7109375" style="10" customWidth="1"/>
    <col min="11776" max="11776" width="17.42578125" style="10" customWidth="1"/>
    <col min="11777" max="11778" width="10.140625" style="10" bestFit="1" customWidth="1"/>
    <col min="11779" max="11779" width="13.42578125" style="10" customWidth="1"/>
    <col min="11780" max="11780" width="3.85546875" style="10" customWidth="1"/>
    <col min="11781" max="11782" width="2.7109375" style="10" customWidth="1"/>
    <col min="11783" max="11783" width="17.42578125" style="10" customWidth="1"/>
    <col min="11784" max="11784" width="8.85546875" style="10"/>
    <col min="11785" max="11785" width="10.140625" style="10" bestFit="1" customWidth="1"/>
    <col min="11786" max="12029" width="8.85546875" style="10"/>
    <col min="12030" max="12031" width="2.7109375" style="10" customWidth="1"/>
    <col min="12032" max="12032" width="17.42578125" style="10" customWidth="1"/>
    <col min="12033" max="12034" width="10.140625" style="10" bestFit="1" customWidth="1"/>
    <col min="12035" max="12035" width="13.42578125" style="10" customWidth="1"/>
    <col min="12036" max="12036" width="3.85546875" style="10" customWidth="1"/>
    <col min="12037" max="12038" width="2.7109375" style="10" customWidth="1"/>
    <col min="12039" max="12039" width="17.42578125" style="10" customWidth="1"/>
    <col min="12040" max="12040" width="8.85546875" style="10"/>
    <col min="12041" max="12041" width="10.140625" style="10" bestFit="1" customWidth="1"/>
    <col min="12042" max="12285" width="8.85546875" style="10"/>
    <col min="12286" max="12287" width="2.7109375" style="10" customWidth="1"/>
    <col min="12288" max="12288" width="17.42578125" style="10" customWidth="1"/>
    <col min="12289" max="12290" width="10.140625" style="10" bestFit="1" customWidth="1"/>
    <col min="12291" max="12291" width="13.42578125" style="10" customWidth="1"/>
    <col min="12292" max="12292" width="3.85546875" style="10" customWidth="1"/>
    <col min="12293" max="12294" width="2.7109375" style="10" customWidth="1"/>
    <col min="12295" max="12295" width="17.42578125" style="10" customWidth="1"/>
    <col min="12296" max="12296" width="8.85546875" style="10"/>
    <col min="12297" max="12297" width="10.140625" style="10" bestFit="1" customWidth="1"/>
    <col min="12298" max="12541" width="8.85546875" style="10"/>
    <col min="12542" max="12543" width="2.7109375" style="10" customWidth="1"/>
    <col min="12544" max="12544" width="17.42578125" style="10" customWidth="1"/>
    <col min="12545" max="12546" width="10.140625" style="10" bestFit="1" customWidth="1"/>
    <col min="12547" max="12547" width="13.42578125" style="10" customWidth="1"/>
    <col min="12548" max="12548" width="3.85546875" style="10" customWidth="1"/>
    <col min="12549" max="12550" width="2.7109375" style="10" customWidth="1"/>
    <col min="12551" max="12551" width="17.42578125" style="10" customWidth="1"/>
    <col min="12552" max="12552" width="8.85546875" style="10"/>
    <col min="12553" max="12553" width="10.140625" style="10" bestFit="1" customWidth="1"/>
    <col min="12554" max="12797" width="8.85546875" style="10"/>
    <col min="12798" max="12799" width="2.7109375" style="10" customWidth="1"/>
    <col min="12800" max="12800" width="17.42578125" style="10" customWidth="1"/>
    <col min="12801" max="12802" width="10.140625" style="10" bestFit="1" customWidth="1"/>
    <col min="12803" max="12803" width="13.42578125" style="10" customWidth="1"/>
    <col min="12804" max="12804" width="3.85546875" style="10" customWidth="1"/>
    <col min="12805" max="12806" width="2.7109375" style="10" customWidth="1"/>
    <col min="12807" max="12807" width="17.42578125" style="10" customWidth="1"/>
    <col min="12808" max="12808" width="8.85546875" style="10"/>
    <col min="12809" max="12809" width="10.140625" style="10" bestFit="1" customWidth="1"/>
    <col min="12810" max="13053" width="8.85546875" style="10"/>
    <col min="13054" max="13055" width="2.7109375" style="10" customWidth="1"/>
    <col min="13056" max="13056" width="17.42578125" style="10" customWidth="1"/>
    <col min="13057" max="13058" width="10.140625" style="10" bestFit="1" customWidth="1"/>
    <col min="13059" max="13059" width="13.42578125" style="10" customWidth="1"/>
    <col min="13060" max="13060" width="3.85546875" style="10" customWidth="1"/>
    <col min="13061" max="13062" width="2.7109375" style="10" customWidth="1"/>
    <col min="13063" max="13063" width="17.42578125" style="10" customWidth="1"/>
    <col min="13064" max="13064" width="8.85546875" style="10"/>
    <col min="13065" max="13065" width="10.140625" style="10" bestFit="1" customWidth="1"/>
    <col min="13066" max="13309" width="8.85546875" style="10"/>
    <col min="13310" max="13311" width="2.7109375" style="10" customWidth="1"/>
    <col min="13312" max="13312" width="17.42578125" style="10" customWidth="1"/>
    <col min="13313" max="13314" width="10.140625" style="10" bestFit="1" customWidth="1"/>
    <col min="13315" max="13315" width="13.42578125" style="10" customWidth="1"/>
    <col min="13316" max="13316" width="3.85546875" style="10" customWidth="1"/>
    <col min="13317" max="13318" width="2.7109375" style="10" customWidth="1"/>
    <col min="13319" max="13319" width="17.42578125" style="10" customWidth="1"/>
    <col min="13320" max="13320" width="8.85546875" style="10"/>
    <col min="13321" max="13321" width="10.140625" style="10" bestFit="1" customWidth="1"/>
    <col min="13322" max="13565" width="8.85546875" style="10"/>
    <col min="13566" max="13567" width="2.7109375" style="10" customWidth="1"/>
    <col min="13568" max="13568" width="17.42578125" style="10" customWidth="1"/>
    <col min="13569" max="13570" width="10.140625" style="10" bestFit="1" customWidth="1"/>
    <col min="13571" max="13571" width="13.42578125" style="10" customWidth="1"/>
    <col min="13572" max="13572" width="3.85546875" style="10" customWidth="1"/>
    <col min="13573" max="13574" width="2.7109375" style="10" customWidth="1"/>
    <col min="13575" max="13575" width="17.42578125" style="10" customWidth="1"/>
    <col min="13576" max="13576" width="8.85546875" style="10"/>
    <col min="13577" max="13577" width="10.140625" style="10" bestFit="1" customWidth="1"/>
    <col min="13578" max="13821" width="8.85546875" style="10"/>
    <col min="13822" max="13823" width="2.7109375" style="10" customWidth="1"/>
    <col min="13824" max="13824" width="17.42578125" style="10" customWidth="1"/>
    <col min="13825" max="13826" width="10.140625" style="10" bestFit="1" customWidth="1"/>
    <col min="13827" max="13827" width="13.42578125" style="10" customWidth="1"/>
    <col min="13828" max="13828" width="3.85546875" style="10" customWidth="1"/>
    <col min="13829" max="13830" width="2.7109375" style="10" customWidth="1"/>
    <col min="13831" max="13831" width="17.42578125" style="10" customWidth="1"/>
    <col min="13832" max="13832" width="8.85546875" style="10"/>
    <col min="13833" max="13833" width="10.140625" style="10" bestFit="1" customWidth="1"/>
    <col min="13834" max="14077" width="8.85546875" style="10"/>
    <col min="14078" max="14079" width="2.7109375" style="10" customWidth="1"/>
    <col min="14080" max="14080" width="17.42578125" style="10" customWidth="1"/>
    <col min="14081" max="14082" width="10.140625" style="10" bestFit="1" customWidth="1"/>
    <col min="14083" max="14083" width="13.42578125" style="10" customWidth="1"/>
    <col min="14084" max="14084" width="3.85546875" style="10" customWidth="1"/>
    <col min="14085" max="14086" width="2.7109375" style="10" customWidth="1"/>
    <col min="14087" max="14087" width="17.42578125" style="10" customWidth="1"/>
    <col min="14088" max="14088" width="8.85546875" style="10"/>
    <col min="14089" max="14089" width="10.140625" style="10" bestFit="1" customWidth="1"/>
    <col min="14090" max="14333" width="8.85546875" style="10"/>
    <col min="14334" max="14335" width="2.7109375" style="10" customWidth="1"/>
    <col min="14336" max="14336" width="17.42578125" style="10" customWidth="1"/>
    <col min="14337" max="14338" width="10.140625" style="10" bestFit="1" customWidth="1"/>
    <col min="14339" max="14339" width="13.42578125" style="10" customWidth="1"/>
    <col min="14340" max="14340" width="3.85546875" style="10" customWidth="1"/>
    <col min="14341" max="14342" width="2.7109375" style="10" customWidth="1"/>
    <col min="14343" max="14343" width="17.42578125" style="10" customWidth="1"/>
    <col min="14344" max="14344" width="8.85546875" style="10"/>
    <col min="14345" max="14345" width="10.140625" style="10" bestFit="1" customWidth="1"/>
    <col min="14346" max="14589" width="8.85546875" style="10"/>
    <col min="14590" max="14591" width="2.7109375" style="10" customWidth="1"/>
    <col min="14592" max="14592" width="17.42578125" style="10" customWidth="1"/>
    <col min="14593" max="14594" width="10.140625" style="10" bestFit="1" customWidth="1"/>
    <col min="14595" max="14595" width="13.42578125" style="10" customWidth="1"/>
    <col min="14596" max="14596" width="3.85546875" style="10" customWidth="1"/>
    <col min="14597" max="14598" width="2.7109375" style="10" customWidth="1"/>
    <col min="14599" max="14599" width="17.42578125" style="10" customWidth="1"/>
    <col min="14600" max="14600" width="8.85546875" style="10"/>
    <col min="14601" max="14601" width="10.140625" style="10" bestFit="1" customWidth="1"/>
    <col min="14602" max="14845" width="8.85546875" style="10"/>
    <col min="14846" max="14847" width="2.7109375" style="10" customWidth="1"/>
    <col min="14848" max="14848" width="17.42578125" style="10" customWidth="1"/>
    <col min="14849" max="14850" width="10.140625" style="10" bestFit="1" customWidth="1"/>
    <col min="14851" max="14851" width="13.42578125" style="10" customWidth="1"/>
    <col min="14852" max="14852" width="3.85546875" style="10" customWidth="1"/>
    <col min="14853" max="14854" width="2.7109375" style="10" customWidth="1"/>
    <col min="14855" max="14855" width="17.42578125" style="10" customWidth="1"/>
    <col min="14856" max="14856" width="8.85546875" style="10"/>
    <col min="14857" max="14857" width="10.140625" style="10" bestFit="1" customWidth="1"/>
    <col min="14858" max="15101" width="8.85546875" style="10"/>
    <col min="15102" max="15103" width="2.7109375" style="10" customWidth="1"/>
    <col min="15104" max="15104" width="17.42578125" style="10" customWidth="1"/>
    <col min="15105" max="15106" width="10.140625" style="10" bestFit="1" customWidth="1"/>
    <col min="15107" max="15107" width="13.42578125" style="10" customWidth="1"/>
    <col min="15108" max="15108" width="3.85546875" style="10" customWidth="1"/>
    <col min="15109" max="15110" width="2.7109375" style="10" customWidth="1"/>
    <col min="15111" max="15111" width="17.42578125" style="10" customWidth="1"/>
    <col min="15112" max="15112" width="8.85546875" style="10"/>
    <col min="15113" max="15113" width="10.140625" style="10" bestFit="1" customWidth="1"/>
    <col min="15114" max="15357" width="8.85546875" style="10"/>
    <col min="15358" max="15359" width="2.7109375" style="10" customWidth="1"/>
    <col min="15360" max="15360" width="17.42578125" style="10" customWidth="1"/>
    <col min="15361" max="15362" width="10.140625" style="10" bestFit="1" customWidth="1"/>
    <col min="15363" max="15363" width="13.42578125" style="10" customWidth="1"/>
    <col min="15364" max="15364" width="3.85546875" style="10" customWidth="1"/>
    <col min="15365" max="15366" width="2.7109375" style="10" customWidth="1"/>
    <col min="15367" max="15367" width="17.42578125" style="10" customWidth="1"/>
    <col min="15368" max="15368" width="8.85546875" style="10"/>
    <col min="15369" max="15369" width="10.140625" style="10" bestFit="1" customWidth="1"/>
    <col min="15370" max="15613" width="8.85546875" style="10"/>
    <col min="15614" max="15615" width="2.7109375" style="10" customWidth="1"/>
    <col min="15616" max="15616" width="17.42578125" style="10" customWidth="1"/>
    <col min="15617" max="15618" width="10.140625" style="10" bestFit="1" customWidth="1"/>
    <col min="15619" max="15619" width="13.42578125" style="10" customWidth="1"/>
    <col min="15620" max="15620" width="3.85546875" style="10" customWidth="1"/>
    <col min="15621" max="15622" width="2.7109375" style="10" customWidth="1"/>
    <col min="15623" max="15623" width="17.42578125" style="10" customWidth="1"/>
    <col min="15624" max="15624" width="8.85546875" style="10"/>
    <col min="15625" max="15625" width="10.140625" style="10" bestFit="1" customWidth="1"/>
    <col min="15626" max="15869" width="8.85546875" style="10"/>
    <col min="15870" max="15871" width="2.7109375" style="10" customWidth="1"/>
    <col min="15872" max="15872" width="17.42578125" style="10" customWidth="1"/>
    <col min="15873" max="15874" width="10.140625" style="10" bestFit="1" customWidth="1"/>
    <col min="15875" max="15875" width="13.42578125" style="10" customWidth="1"/>
    <col min="15876" max="15876" width="3.85546875" style="10" customWidth="1"/>
    <col min="15877" max="15878" width="2.7109375" style="10" customWidth="1"/>
    <col min="15879" max="15879" width="17.42578125" style="10" customWidth="1"/>
    <col min="15880" max="15880" width="8.85546875" style="10"/>
    <col min="15881" max="15881" width="10.140625" style="10" bestFit="1" customWidth="1"/>
    <col min="15882" max="16125" width="8.85546875" style="10"/>
    <col min="16126" max="16127" width="2.7109375" style="10" customWidth="1"/>
    <col min="16128" max="16128" width="17.42578125" style="10" customWidth="1"/>
    <col min="16129" max="16130" width="10.140625" style="10" bestFit="1" customWidth="1"/>
    <col min="16131" max="16131" width="13.42578125" style="10" customWidth="1"/>
    <col min="16132" max="16132" width="3.85546875" style="10" customWidth="1"/>
    <col min="16133" max="16134" width="2.7109375" style="10" customWidth="1"/>
    <col min="16135" max="16135" width="17.42578125" style="10" customWidth="1"/>
    <col min="16136" max="16136" width="8.85546875" style="10"/>
    <col min="16137" max="16137" width="10.140625" style="10" bestFit="1" customWidth="1"/>
    <col min="16138" max="16384" width="8.85546875" style="10"/>
  </cols>
  <sheetData>
    <row r="1" spans="1:13" x14ac:dyDescent="0.2">
      <c r="A1" s="66" t="s">
        <v>193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9"/>
      <c r="M1" s="9"/>
    </row>
    <row r="2" spans="1:13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9"/>
      <c r="M2" s="9"/>
    </row>
    <row r="3" spans="1:13" x14ac:dyDescent="0.2">
      <c r="A3" s="67" t="s">
        <v>184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9"/>
      <c r="M3" s="9"/>
    </row>
    <row r="6" spans="1:13" x14ac:dyDescent="0.2">
      <c r="A6" s="5" t="s">
        <v>1</v>
      </c>
      <c r="G6" s="5" t="s">
        <v>17</v>
      </c>
    </row>
    <row r="7" spans="1:13" x14ac:dyDescent="0.2">
      <c r="A7" s="10" t="s">
        <v>2</v>
      </c>
      <c r="G7" s="7" t="s">
        <v>3</v>
      </c>
    </row>
    <row r="8" spans="1:13" x14ac:dyDescent="0.2">
      <c r="B8" s="10" t="s">
        <v>18</v>
      </c>
      <c r="D8" s="11">
        <v>37000000</v>
      </c>
      <c r="H8" s="10" t="s">
        <v>118</v>
      </c>
      <c r="J8" s="12">
        <v>32742000</v>
      </c>
    </row>
    <row r="9" spans="1:13" x14ac:dyDescent="0.2">
      <c r="B9" s="10" t="s">
        <v>113</v>
      </c>
      <c r="D9" s="11">
        <v>48000000</v>
      </c>
      <c r="H9" s="10" t="s">
        <v>5</v>
      </c>
      <c r="J9" s="12">
        <v>7500000</v>
      </c>
    </row>
    <row r="10" spans="1:13" x14ac:dyDescent="0.2">
      <c r="B10" s="10" t="s">
        <v>114</v>
      </c>
      <c r="D10" s="11">
        <v>11456000</v>
      </c>
      <c r="H10" s="10" t="s">
        <v>6</v>
      </c>
      <c r="J10" s="12">
        <v>2210000</v>
      </c>
    </row>
    <row r="11" spans="1:13" x14ac:dyDescent="0.2">
      <c r="B11" s="10" t="s">
        <v>4</v>
      </c>
      <c r="D11" s="11">
        <v>10200000</v>
      </c>
      <c r="H11" s="10" t="s">
        <v>55</v>
      </c>
      <c r="J11" s="12">
        <v>0</v>
      </c>
    </row>
    <row r="12" spans="1:13" x14ac:dyDescent="0.2">
      <c r="B12" s="10" t="s">
        <v>19</v>
      </c>
      <c r="D12" s="13">
        <v>7000000</v>
      </c>
      <c r="H12" s="10" t="s">
        <v>20</v>
      </c>
      <c r="J12" s="14">
        <v>1350000</v>
      </c>
    </row>
    <row r="13" spans="1:13" x14ac:dyDescent="0.2">
      <c r="C13" s="10" t="s">
        <v>7</v>
      </c>
      <c r="E13" s="11">
        <f>SUM(D8:D12)</f>
        <v>113656000</v>
      </c>
      <c r="F13" s="11"/>
      <c r="I13" s="12" t="s">
        <v>7</v>
      </c>
      <c r="K13" s="12">
        <f>SUM(J8:J12)</f>
        <v>43802000</v>
      </c>
    </row>
    <row r="15" spans="1:13" x14ac:dyDescent="0.2">
      <c r="G15" s="10" t="s">
        <v>9</v>
      </c>
    </row>
    <row r="16" spans="1:13" x14ac:dyDescent="0.2">
      <c r="A16" s="10" t="s">
        <v>8</v>
      </c>
      <c r="H16" s="10" t="s">
        <v>119</v>
      </c>
      <c r="J16" s="14">
        <v>64000000</v>
      </c>
    </row>
    <row r="17" spans="1:11" x14ac:dyDescent="0.2">
      <c r="B17" s="10" t="s">
        <v>115</v>
      </c>
      <c r="D17" s="11">
        <v>64500000</v>
      </c>
      <c r="I17" s="12" t="s">
        <v>10</v>
      </c>
      <c r="K17" s="14">
        <f>J16</f>
        <v>64000000</v>
      </c>
    </row>
    <row r="18" spans="1:11" x14ac:dyDescent="0.2">
      <c r="B18" s="10" t="s">
        <v>116</v>
      </c>
      <c r="D18" s="15">
        <v>42000000</v>
      </c>
      <c r="G18" s="10" t="s">
        <v>11</v>
      </c>
      <c r="K18" s="12">
        <f>K13+K17</f>
        <v>107802000</v>
      </c>
    </row>
    <row r="19" spans="1:11" x14ac:dyDescent="0.2">
      <c r="B19" s="10" t="s">
        <v>117</v>
      </c>
      <c r="D19" s="13">
        <v>8000000</v>
      </c>
    </row>
    <row r="20" spans="1:11" x14ac:dyDescent="0.2">
      <c r="C20" s="10" t="s">
        <v>10</v>
      </c>
      <c r="E20" s="13">
        <f>SUM(D17:D19)</f>
        <v>114500000</v>
      </c>
    </row>
    <row r="21" spans="1:11" ht="13.5" thickBot="1" x14ac:dyDescent="0.25">
      <c r="A21" s="10" t="s">
        <v>12</v>
      </c>
      <c r="E21" s="16">
        <f>E13+E20</f>
        <v>228156000</v>
      </c>
      <c r="G21" s="7" t="s">
        <v>120</v>
      </c>
    </row>
    <row r="22" spans="1:11" ht="13.5" thickTop="1" x14ac:dyDescent="0.2">
      <c r="F22" s="15"/>
      <c r="H22" s="10" t="s">
        <v>121</v>
      </c>
      <c r="J22" s="12">
        <f>9266000+1084000</f>
        <v>10350000</v>
      </c>
    </row>
    <row r="23" spans="1:11" x14ac:dyDescent="0.2">
      <c r="F23" s="17"/>
      <c r="H23" s="10" t="s">
        <v>122</v>
      </c>
      <c r="J23" s="12">
        <v>-15219000</v>
      </c>
    </row>
    <row r="24" spans="1:11" x14ac:dyDescent="0.2">
      <c r="F24" s="17"/>
      <c r="H24" s="10" t="s">
        <v>14</v>
      </c>
      <c r="J24" s="14">
        <v>125223500</v>
      </c>
    </row>
    <row r="25" spans="1:11" x14ac:dyDescent="0.2">
      <c r="F25" s="17"/>
      <c r="G25" s="10" t="s">
        <v>15</v>
      </c>
      <c r="K25" s="14">
        <f>SUM(J22:J24)</f>
        <v>120354500</v>
      </c>
    </row>
    <row r="26" spans="1:11" ht="13.5" thickBot="1" x14ac:dyDescent="0.25">
      <c r="G26" s="10" t="s">
        <v>123</v>
      </c>
      <c r="K26" s="16">
        <f>K18+K25</f>
        <v>228156500</v>
      </c>
    </row>
    <row r="27" spans="1:11" ht="13.5" thickTop="1" x14ac:dyDescent="0.2"/>
    <row r="29" spans="1:11" x14ac:dyDescent="0.2">
      <c r="C29" s="12"/>
    </row>
    <row r="30" spans="1:11" x14ac:dyDescent="0.2">
      <c r="C30" s="12"/>
    </row>
    <row r="33" spans="5:5" x14ac:dyDescent="0.2">
      <c r="E33" s="12"/>
    </row>
  </sheetData>
  <mergeCells count="3">
    <mergeCell ref="A1:K1"/>
    <mergeCell ref="A2:K2"/>
    <mergeCell ref="A3:K3"/>
  </mergeCells>
  <pageMargins left="0.7" right="0.7" top="0.75" bottom="0.75" header="0.3" footer="0.3"/>
  <pageSetup scale="8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8"/>
  <sheetViews>
    <sheetView workbookViewId="0">
      <selection activeCell="C48" sqref="C48"/>
    </sheetView>
  </sheetViews>
  <sheetFormatPr defaultColWidth="8.85546875" defaultRowHeight="15" x14ac:dyDescent="0.25"/>
  <cols>
    <col min="1" max="1" width="2.140625" style="18" customWidth="1"/>
    <col min="2" max="2" width="73.140625" style="18" bestFit="1" customWidth="1"/>
    <col min="3" max="3" width="11.140625" style="18" bestFit="1" customWidth="1"/>
    <col min="4" max="4" width="10.140625" style="18" bestFit="1" customWidth="1"/>
    <col min="5" max="5" width="9.28515625" style="18" bestFit="1" customWidth="1"/>
    <col min="6" max="6" width="11.7109375" style="18" bestFit="1" customWidth="1"/>
    <col min="7" max="16384" width="8.85546875" style="18"/>
  </cols>
  <sheetData>
    <row r="1" spans="2:6" ht="20.25" customHeight="1" x14ac:dyDescent="0.3">
      <c r="B1" s="31" t="s">
        <v>185</v>
      </c>
    </row>
    <row r="2" spans="2:6" ht="11.25" customHeight="1" thickBot="1" x14ac:dyDescent="0.3"/>
    <row r="3" spans="2:6" x14ac:dyDescent="0.25">
      <c r="B3" s="20"/>
      <c r="C3" s="21" t="s">
        <v>194</v>
      </c>
      <c r="D3" s="21" t="s">
        <v>195</v>
      </c>
      <c r="E3" s="22" t="s">
        <v>196</v>
      </c>
    </row>
    <row r="4" spans="2:6" x14ac:dyDescent="0.25">
      <c r="B4" s="23" t="s">
        <v>124</v>
      </c>
      <c r="C4" s="56"/>
      <c r="D4" s="56"/>
      <c r="E4" s="57"/>
      <c r="F4" s="49"/>
    </row>
    <row r="5" spans="2:6" x14ac:dyDescent="0.25">
      <c r="B5" s="23" t="s">
        <v>125</v>
      </c>
      <c r="C5" s="58"/>
      <c r="D5" s="58"/>
      <c r="E5" s="59"/>
    </row>
    <row r="6" spans="2:6" x14ac:dyDescent="0.25">
      <c r="B6" s="23" t="s">
        <v>126</v>
      </c>
      <c r="C6" s="56"/>
      <c r="D6" s="56"/>
      <c r="E6" s="57"/>
      <c r="F6" s="49"/>
    </row>
    <row r="7" spans="2:6" x14ac:dyDescent="0.25">
      <c r="B7" s="23" t="s">
        <v>127</v>
      </c>
      <c r="C7" s="58"/>
      <c r="D7" s="58"/>
      <c r="E7" s="59"/>
      <c r="F7" s="19"/>
    </row>
    <row r="8" spans="2:6" ht="15.75" thickBot="1" x14ac:dyDescent="0.3">
      <c r="B8" s="24" t="s">
        <v>128</v>
      </c>
      <c r="C8" s="60"/>
      <c r="D8" s="60"/>
      <c r="E8" s="61"/>
    </row>
    <row r="11" spans="2:6" x14ac:dyDescent="0.25">
      <c r="B11" s="18" t="s">
        <v>129</v>
      </c>
      <c r="C11" s="53"/>
      <c r="D11" s="18" t="s">
        <v>21</v>
      </c>
    </row>
    <row r="12" spans="2:6" x14ac:dyDescent="0.25">
      <c r="B12" s="18" t="s">
        <v>130</v>
      </c>
      <c r="C12" s="53"/>
      <c r="D12" s="18" t="s">
        <v>186</v>
      </c>
    </row>
    <row r="13" spans="2:6" x14ac:dyDescent="0.25">
      <c r="B13" s="18" t="s">
        <v>131</v>
      </c>
      <c r="C13" s="53"/>
      <c r="D13" s="18" t="s">
        <v>21</v>
      </c>
    </row>
    <row r="14" spans="2:6" x14ac:dyDescent="0.25">
      <c r="C14" s="25"/>
    </row>
    <row r="15" spans="2:6" x14ac:dyDescent="0.25">
      <c r="B15" s="18" t="s">
        <v>132</v>
      </c>
      <c r="C15" s="53"/>
      <c r="D15" s="18" t="s">
        <v>22</v>
      </c>
    </row>
    <row r="16" spans="2:6" x14ac:dyDescent="0.25">
      <c r="B16" s="18" t="s">
        <v>133</v>
      </c>
      <c r="C16" s="53"/>
      <c r="D16" s="18" t="s">
        <v>187</v>
      </c>
    </row>
    <row r="17" spans="2:4" x14ac:dyDescent="0.25">
      <c r="B17" s="18" t="s">
        <v>134</v>
      </c>
      <c r="C17" s="53"/>
      <c r="D17" s="18" t="s">
        <v>22</v>
      </c>
    </row>
    <row r="19" spans="2:4" x14ac:dyDescent="0.25">
      <c r="B19" s="18" t="s">
        <v>85</v>
      </c>
      <c r="C19" s="55"/>
    </row>
    <row r="20" spans="2:4" x14ac:dyDescent="0.25">
      <c r="B20" s="18" t="s">
        <v>111</v>
      </c>
      <c r="C20" s="52"/>
    </row>
    <row r="21" spans="2:4" x14ac:dyDescent="0.25">
      <c r="B21" s="18" t="s">
        <v>23</v>
      </c>
      <c r="C21" s="52"/>
    </row>
    <row r="22" spans="2:4" x14ac:dyDescent="0.25">
      <c r="B22" s="18" t="s">
        <v>24</v>
      </c>
      <c r="C22" s="52"/>
    </row>
    <row r="24" spans="2:4" x14ac:dyDescent="0.25">
      <c r="B24" s="18" t="s">
        <v>25</v>
      </c>
    </row>
    <row r="25" spans="2:4" x14ac:dyDescent="0.25">
      <c r="B25" s="18" t="s">
        <v>135</v>
      </c>
      <c r="C25" s="54"/>
      <c r="D25" s="18" t="s">
        <v>21</v>
      </c>
    </row>
    <row r="26" spans="2:4" x14ac:dyDescent="0.25">
      <c r="B26" s="18" t="s">
        <v>136</v>
      </c>
      <c r="C26" s="54"/>
      <c r="D26" s="18" t="s">
        <v>21</v>
      </c>
    </row>
    <row r="27" spans="2:4" x14ac:dyDescent="0.25">
      <c r="B27" s="18" t="s">
        <v>137</v>
      </c>
      <c r="C27" s="54"/>
      <c r="D27" s="18" t="s">
        <v>21</v>
      </c>
    </row>
    <row r="28" spans="2:4" x14ac:dyDescent="0.25">
      <c r="B28" s="18" t="s">
        <v>5</v>
      </c>
      <c r="C28" s="54"/>
      <c r="D28" s="18" t="s">
        <v>21</v>
      </c>
    </row>
    <row r="29" spans="2:4" x14ac:dyDescent="0.25">
      <c r="B29" s="18" t="s">
        <v>26</v>
      </c>
      <c r="C29" s="54"/>
      <c r="D29" s="18" t="s">
        <v>21</v>
      </c>
    </row>
    <row r="30" spans="2:4" x14ac:dyDescent="0.25">
      <c r="B30" s="18" t="s">
        <v>27</v>
      </c>
      <c r="C30" s="54"/>
      <c r="D30" s="18" t="s">
        <v>197</v>
      </c>
    </row>
    <row r="31" spans="2:4" x14ac:dyDescent="0.25">
      <c r="C31" s="25"/>
    </row>
    <row r="32" spans="2:4" x14ac:dyDescent="0.25">
      <c r="B32" s="18" t="s">
        <v>146</v>
      </c>
      <c r="C32" s="52"/>
      <c r="D32" s="18" t="s">
        <v>199</v>
      </c>
    </row>
    <row r="33" spans="2:4" x14ac:dyDescent="0.25">
      <c r="B33" s="18" t="s">
        <v>147</v>
      </c>
      <c r="C33" s="52"/>
      <c r="D33" s="18" t="s">
        <v>199</v>
      </c>
    </row>
    <row r="34" spans="2:4" x14ac:dyDescent="0.25">
      <c r="C34" s="25"/>
    </row>
    <row r="35" spans="2:4" x14ac:dyDescent="0.25">
      <c r="B35" s="18" t="s">
        <v>89</v>
      </c>
      <c r="C35" s="53"/>
      <c r="D35" s="18" t="s">
        <v>144</v>
      </c>
    </row>
    <row r="36" spans="2:4" x14ac:dyDescent="0.25">
      <c r="B36" s="18" t="s">
        <v>148</v>
      </c>
      <c r="C36" s="52"/>
      <c r="D36" s="18" t="s">
        <v>199</v>
      </c>
    </row>
    <row r="37" spans="2:4" x14ac:dyDescent="0.25">
      <c r="B37" s="18" t="s">
        <v>91</v>
      </c>
      <c r="C37" s="53"/>
      <c r="D37" s="18" t="s">
        <v>145</v>
      </c>
    </row>
    <row r="38" spans="2:4" x14ac:dyDescent="0.25">
      <c r="C38" s="25"/>
    </row>
    <row r="39" spans="2:4" x14ac:dyDescent="0.25">
      <c r="B39" s="18" t="s">
        <v>188</v>
      </c>
      <c r="C39" s="19"/>
    </row>
    <row r="40" spans="2:4" x14ac:dyDescent="0.25">
      <c r="B40" s="18" t="s">
        <v>180</v>
      </c>
      <c r="C40" s="53"/>
      <c r="D40" s="18" t="s">
        <v>28</v>
      </c>
    </row>
    <row r="41" spans="2:4" x14ac:dyDescent="0.25">
      <c r="B41" s="18" t="s">
        <v>139</v>
      </c>
      <c r="C41" s="53"/>
      <c r="D41" s="18" t="s">
        <v>29</v>
      </c>
    </row>
    <row r="42" spans="2:4" x14ac:dyDescent="0.25">
      <c r="B42" s="18" t="s">
        <v>140</v>
      </c>
      <c r="C42" s="53"/>
      <c r="D42" s="18" t="s">
        <v>32</v>
      </c>
    </row>
    <row r="43" spans="2:4" x14ac:dyDescent="0.25">
      <c r="B43" s="18" t="s">
        <v>141</v>
      </c>
      <c r="C43" s="53"/>
      <c r="D43" s="18" t="s">
        <v>33</v>
      </c>
    </row>
    <row r="44" spans="2:4" x14ac:dyDescent="0.25">
      <c r="C44" s="25"/>
    </row>
    <row r="45" spans="2:4" x14ac:dyDescent="0.25">
      <c r="B45" s="18" t="s">
        <v>30</v>
      </c>
      <c r="C45" s="53"/>
      <c r="D45" s="18" t="s">
        <v>29</v>
      </c>
    </row>
    <row r="46" spans="2:4" x14ac:dyDescent="0.25">
      <c r="B46" s="18" t="s">
        <v>31</v>
      </c>
      <c r="C46" s="53"/>
      <c r="D46" s="18" t="s">
        <v>29</v>
      </c>
    </row>
    <row r="48" spans="2:4" x14ac:dyDescent="0.25">
      <c r="B48" s="18" t="s">
        <v>34</v>
      </c>
      <c r="C48" s="52"/>
    </row>
  </sheetData>
  <pageMargins left="0.7" right="0.7" top="0.75" bottom="0.75" header="0.3" footer="0.3"/>
  <pageSetup scale="72" fitToHeight="0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"/>
  <sheetViews>
    <sheetView workbookViewId="0">
      <selection activeCell="B86" sqref="B86"/>
    </sheetView>
  </sheetViews>
  <sheetFormatPr defaultColWidth="8.85546875" defaultRowHeight="15" x14ac:dyDescent="0.25"/>
  <cols>
    <col min="1" max="1" width="50.140625" customWidth="1"/>
    <col min="2" max="2" width="12.5703125" bestFit="1" customWidth="1"/>
    <col min="3" max="3" width="12" bestFit="1" customWidth="1"/>
    <col min="4" max="4" width="14.85546875" bestFit="1" customWidth="1"/>
    <col min="5" max="5" width="12.140625" bestFit="1" customWidth="1"/>
  </cols>
  <sheetData>
    <row r="1" spans="1:5" x14ac:dyDescent="0.25">
      <c r="A1" s="26" t="s">
        <v>191</v>
      </c>
    </row>
    <row r="2" spans="1:5" x14ac:dyDescent="0.25">
      <c r="A2" s="62" t="s">
        <v>200</v>
      </c>
      <c r="B2" s="63"/>
    </row>
    <row r="3" spans="1:5" x14ac:dyDescent="0.25">
      <c r="B3" t="s">
        <v>35</v>
      </c>
      <c r="C3" t="s">
        <v>36</v>
      </c>
      <c r="D3" t="s">
        <v>37</v>
      </c>
    </row>
    <row r="4" spans="1:5" x14ac:dyDescent="0.25">
      <c r="A4" t="s">
        <v>194</v>
      </c>
      <c r="C4" s="1"/>
      <c r="D4" s="1"/>
    </row>
    <row r="5" spans="1:5" x14ac:dyDescent="0.25">
      <c r="A5" t="s">
        <v>195</v>
      </c>
      <c r="C5" s="1"/>
      <c r="D5" s="1"/>
    </row>
    <row r="6" spans="1:5" x14ac:dyDescent="0.25">
      <c r="A6" t="s">
        <v>196</v>
      </c>
      <c r="C6" s="1"/>
      <c r="D6" s="1"/>
    </row>
    <row r="7" spans="1:5" ht="15.75" thickBot="1" x14ac:dyDescent="0.3">
      <c r="A7" t="s">
        <v>38</v>
      </c>
      <c r="C7" s="1"/>
      <c r="D7" s="3"/>
    </row>
    <row r="8" spans="1:5" ht="15.75" thickTop="1" x14ac:dyDescent="0.25"/>
    <row r="9" spans="1:5" x14ac:dyDescent="0.25">
      <c r="A9" s="26" t="s">
        <v>190</v>
      </c>
    </row>
    <row r="10" spans="1:5" x14ac:dyDescent="0.25">
      <c r="B10" t="s">
        <v>194</v>
      </c>
      <c r="C10" t="s">
        <v>195</v>
      </c>
      <c r="D10" t="s">
        <v>196</v>
      </c>
      <c r="E10" t="s">
        <v>38</v>
      </c>
    </row>
    <row r="11" spans="1:5" x14ac:dyDescent="0.25">
      <c r="A11" t="s">
        <v>42</v>
      </c>
    </row>
    <row r="12" spans="1:5" x14ac:dyDescent="0.25">
      <c r="A12" s="27" t="s">
        <v>41</v>
      </c>
      <c r="B12" s="28"/>
      <c r="C12" s="28"/>
      <c r="D12" s="28"/>
    </row>
    <row r="13" spans="1:5" x14ac:dyDescent="0.25">
      <c r="A13" t="s">
        <v>39</v>
      </c>
    </row>
    <row r="14" spans="1:5" x14ac:dyDescent="0.25">
      <c r="A14" s="27" t="s">
        <v>43</v>
      </c>
    </row>
    <row r="15" spans="1:5" x14ac:dyDescent="0.25">
      <c r="A15" t="s">
        <v>40</v>
      </c>
      <c r="B15" s="29"/>
      <c r="C15" s="29"/>
      <c r="D15" s="29"/>
    </row>
    <row r="16" spans="1:5" x14ac:dyDescent="0.25">
      <c r="A16" t="s">
        <v>44</v>
      </c>
      <c r="B16" s="1"/>
      <c r="C16" s="1"/>
      <c r="D16" s="1"/>
    </row>
    <row r="17" spans="1:5" ht="15.75" thickBot="1" x14ac:dyDescent="0.3">
      <c r="A17" t="s">
        <v>45</v>
      </c>
      <c r="B17" s="1"/>
      <c r="C17" s="1"/>
      <c r="D17" s="1"/>
      <c r="E17" s="3"/>
    </row>
    <row r="18" spans="1:5" ht="15.75" thickTop="1" x14ac:dyDescent="0.25"/>
    <row r="19" spans="1:5" x14ac:dyDescent="0.25">
      <c r="A19" s="26" t="s">
        <v>81</v>
      </c>
    </row>
    <row r="20" spans="1:5" x14ac:dyDescent="0.25">
      <c r="A20" s="18" t="s">
        <v>111</v>
      </c>
      <c r="B20" s="1"/>
    </row>
    <row r="21" spans="1:5" x14ac:dyDescent="0.25">
      <c r="A21" s="18" t="s">
        <v>23</v>
      </c>
      <c r="B21" s="1"/>
    </row>
    <row r="22" spans="1:5" x14ac:dyDescent="0.25">
      <c r="A22" s="18" t="s">
        <v>24</v>
      </c>
      <c r="B22" s="1"/>
    </row>
    <row r="23" spans="1:5" ht="15.75" thickBot="1" x14ac:dyDescent="0.3">
      <c r="A23" s="18" t="s">
        <v>142</v>
      </c>
      <c r="B23" s="3"/>
    </row>
    <row r="24" spans="1:5" ht="15.75" thickTop="1" x14ac:dyDescent="0.25"/>
    <row r="25" spans="1:5" x14ac:dyDescent="0.25">
      <c r="A25" s="30" t="s">
        <v>54</v>
      </c>
    </row>
    <row r="26" spans="1:5" x14ac:dyDescent="0.25">
      <c r="A26" s="18" t="s">
        <v>135</v>
      </c>
      <c r="B26" s="1"/>
    </row>
    <row r="27" spans="1:5" x14ac:dyDescent="0.25">
      <c r="A27" s="18" t="s">
        <v>136</v>
      </c>
      <c r="B27" s="1"/>
    </row>
    <row r="28" spans="1:5" x14ac:dyDescent="0.25">
      <c r="A28" s="18" t="s">
        <v>137</v>
      </c>
      <c r="B28" s="1"/>
    </row>
    <row r="29" spans="1:5" x14ac:dyDescent="0.25">
      <c r="A29" s="18" t="s">
        <v>5</v>
      </c>
      <c r="B29" s="1"/>
      <c r="D29" s="1"/>
    </row>
    <row r="30" spans="1:5" x14ac:dyDescent="0.25">
      <c r="A30" s="18" t="s">
        <v>26</v>
      </c>
      <c r="B30" s="1"/>
    </row>
    <row r="31" spans="1:5" x14ac:dyDescent="0.25">
      <c r="A31" s="18" t="s">
        <v>27</v>
      </c>
      <c r="B31" s="1"/>
    </row>
    <row r="32" spans="1:5" ht="15.75" thickBot="1" x14ac:dyDescent="0.3">
      <c r="A32" s="18" t="s">
        <v>143</v>
      </c>
      <c r="B32" s="3"/>
    </row>
    <row r="33" spans="1:4" ht="15.75" thickTop="1" x14ac:dyDescent="0.25"/>
    <row r="34" spans="1:4" x14ac:dyDescent="0.25">
      <c r="A34" s="30" t="s">
        <v>86</v>
      </c>
    </row>
    <row r="35" spans="1:4" x14ac:dyDescent="0.25">
      <c r="A35" s="18" t="s">
        <v>87</v>
      </c>
      <c r="B35" s="1"/>
    </row>
    <row r="36" spans="1:4" x14ac:dyDescent="0.25">
      <c r="A36" s="18" t="s">
        <v>88</v>
      </c>
      <c r="B36" s="2"/>
    </row>
    <row r="37" spans="1:4" x14ac:dyDescent="0.25">
      <c r="A37" s="18" t="s">
        <v>90</v>
      </c>
      <c r="B37" s="1"/>
    </row>
    <row r="38" spans="1:4" ht="15.75" thickBot="1" x14ac:dyDescent="0.3">
      <c r="A38" s="18" t="s">
        <v>91</v>
      </c>
      <c r="B38" s="3"/>
    </row>
    <row r="39" spans="1:4" ht="15.75" thickTop="1" x14ac:dyDescent="0.25">
      <c r="A39" s="18"/>
    </row>
    <row r="40" spans="1:4" x14ac:dyDescent="0.25">
      <c r="A40" s="26" t="s">
        <v>46</v>
      </c>
    </row>
    <row r="41" spans="1:4" x14ac:dyDescent="0.25">
      <c r="A41" t="s">
        <v>47</v>
      </c>
      <c r="B41" s="1"/>
      <c r="D41" s="36"/>
    </row>
    <row r="42" spans="1:4" x14ac:dyDescent="0.25">
      <c r="A42" t="s">
        <v>48</v>
      </c>
      <c r="B42" s="1"/>
    </row>
    <row r="43" spans="1:4" ht="15.75" thickBot="1" x14ac:dyDescent="0.3">
      <c r="A43" t="s">
        <v>49</v>
      </c>
      <c r="B43" s="3"/>
    </row>
    <row r="44" spans="1:4" ht="15.75" thickTop="1" x14ac:dyDescent="0.25"/>
    <row r="45" spans="1:4" x14ac:dyDescent="0.25">
      <c r="A45" s="26" t="s">
        <v>50</v>
      </c>
    </row>
    <row r="46" spans="1:4" x14ac:dyDescent="0.25">
      <c r="A46" s="38" t="s">
        <v>151</v>
      </c>
      <c r="B46" s="1"/>
    </row>
    <row r="47" spans="1:4" x14ac:dyDescent="0.25">
      <c r="A47" s="38" t="s">
        <v>149</v>
      </c>
      <c r="B47" s="1"/>
    </row>
    <row r="48" spans="1:4" ht="15.75" thickBot="1" x14ac:dyDescent="0.3">
      <c r="A48" s="38" t="s">
        <v>150</v>
      </c>
      <c r="B48" s="3"/>
    </row>
    <row r="49" spans="1:2" ht="6" customHeight="1" thickTop="1" x14ac:dyDescent="0.25">
      <c r="A49" s="38"/>
      <c r="B49" s="4"/>
    </row>
    <row r="50" spans="1:2" x14ac:dyDescent="0.25">
      <c r="A50" s="38" t="s">
        <v>152</v>
      </c>
      <c r="B50" s="1"/>
    </row>
    <row r="51" spans="1:2" x14ac:dyDescent="0.25">
      <c r="A51" s="38" t="s">
        <v>147</v>
      </c>
      <c r="B51" s="1"/>
    </row>
    <row r="52" spans="1:2" ht="15.75" thickBot="1" x14ac:dyDescent="0.3">
      <c r="A52" s="38" t="s">
        <v>153</v>
      </c>
      <c r="B52" s="3"/>
    </row>
    <row r="53" spans="1:2" ht="6" customHeight="1" thickTop="1" x14ac:dyDescent="0.25">
      <c r="A53" s="38"/>
      <c r="B53" s="4"/>
    </row>
    <row r="54" spans="1:2" x14ac:dyDescent="0.25">
      <c r="A54" t="s">
        <v>51</v>
      </c>
      <c r="B54" s="1"/>
    </row>
    <row r="55" spans="1:2" x14ac:dyDescent="0.25">
      <c r="A55" t="s">
        <v>52</v>
      </c>
      <c r="B55" s="1"/>
    </row>
    <row r="56" spans="1:2" ht="15.75" thickBot="1" x14ac:dyDescent="0.3">
      <c r="A56" t="s">
        <v>53</v>
      </c>
      <c r="B56" s="3"/>
    </row>
    <row r="57" spans="1:2" ht="15.75" thickTop="1" x14ac:dyDescent="0.25"/>
    <row r="58" spans="1:2" x14ac:dyDescent="0.25">
      <c r="A58" s="26" t="s">
        <v>56</v>
      </c>
    </row>
    <row r="59" spans="1:2" x14ac:dyDescent="0.25">
      <c r="A59" t="s">
        <v>57</v>
      </c>
      <c r="B59" s="1"/>
    </row>
    <row r="60" spans="1:2" x14ac:dyDescent="0.25">
      <c r="A60" t="s">
        <v>58</v>
      </c>
      <c r="B60" s="1"/>
    </row>
    <row r="61" spans="1:2" ht="15.75" thickBot="1" x14ac:dyDescent="0.3">
      <c r="A61" t="s">
        <v>59</v>
      </c>
      <c r="B61" s="3"/>
    </row>
    <row r="62" spans="1:2" ht="15.75" thickTop="1" x14ac:dyDescent="0.25">
      <c r="B62" s="4"/>
    </row>
    <row r="63" spans="1:2" x14ac:dyDescent="0.25">
      <c r="A63" s="26" t="s">
        <v>66</v>
      </c>
      <c r="B63" s="4"/>
    </row>
    <row r="64" spans="1:2" x14ac:dyDescent="0.25">
      <c r="A64" s="18" t="s">
        <v>138</v>
      </c>
      <c r="B64" s="4"/>
    </row>
    <row r="65" spans="1:2" ht="15.75" thickBot="1" x14ac:dyDescent="0.3">
      <c r="A65" t="s">
        <v>67</v>
      </c>
      <c r="B65" s="3"/>
    </row>
    <row r="66" spans="1:2" ht="15.75" thickTop="1" x14ac:dyDescent="0.25">
      <c r="B66" s="4"/>
    </row>
    <row r="67" spans="1:2" x14ac:dyDescent="0.25">
      <c r="A67" s="26" t="s">
        <v>189</v>
      </c>
      <c r="B67" s="1"/>
    </row>
    <row r="68" spans="1:2" x14ac:dyDescent="0.25">
      <c r="A68" t="s">
        <v>60</v>
      </c>
      <c r="B68" s="1"/>
    </row>
    <row r="69" spans="1:2" x14ac:dyDescent="0.25">
      <c r="A69" t="s">
        <v>61</v>
      </c>
      <c r="B69" s="1"/>
    </row>
    <row r="70" spans="1:2" x14ac:dyDescent="0.25">
      <c r="A70" t="s">
        <v>62</v>
      </c>
      <c r="B70" s="1"/>
    </row>
    <row r="71" spans="1:2" x14ac:dyDescent="0.25">
      <c r="A71" t="s">
        <v>154</v>
      </c>
      <c r="B71" s="1"/>
    </row>
    <row r="72" spans="1:2" x14ac:dyDescent="0.25">
      <c r="A72" t="s">
        <v>63</v>
      </c>
      <c r="B72" s="1"/>
    </row>
    <row r="73" spans="1:2" x14ac:dyDescent="0.25">
      <c r="A73" t="s">
        <v>64</v>
      </c>
      <c r="B73" s="1"/>
    </row>
    <row r="74" spans="1:2" x14ac:dyDescent="0.25">
      <c r="A74" t="s">
        <v>65</v>
      </c>
      <c r="B74" s="1"/>
    </row>
    <row r="75" spans="1:2" x14ac:dyDescent="0.25">
      <c r="A75" t="s">
        <v>109</v>
      </c>
      <c r="B75" s="1"/>
    </row>
    <row r="76" spans="1:2" x14ac:dyDescent="0.25">
      <c r="A76" s="18" t="s">
        <v>112</v>
      </c>
      <c r="B76" s="1"/>
    </row>
    <row r="77" spans="1:2" x14ac:dyDescent="0.25">
      <c r="A77" s="18" t="s">
        <v>84</v>
      </c>
      <c r="B77" s="1"/>
    </row>
    <row r="78" spans="1:2" x14ac:dyDescent="0.25">
      <c r="A78" t="s">
        <v>70</v>
      </c>
      <c r="B78" s="1"/>
    </row>
    <row r="79" spans="1:2" x14ac:dyDescent="0.25">
      <c r="A79" t="s">
        <v>110</v>
      </c>
      <c r="B79" s="1"/>
    </row>
    <row r="80" spans="1:2" x14ac:dyDescent="0.25">
      <c r="A80" t="s">
        <v>68</v>
      </c>
      <c r="B80" s="1"/>
    </row>
    <row r="81" spans="1:4" x14ac:dyDescent="0.25">
      <c r="A81" t="s">
        <v>69</v>
      </c>
      <c r="B81" s="1"/>
    </row>
    <row r="82" spans="1:4" x14ac:dyDescent="0.25">
      <c r="A82" t="s">
        <v>71</v>
      </c>
      <c r="B82" s="1"/>
    </row>
    <row r="83" spans="1:4" x14ac:dyDescent="0.25">
      <c r="A83" t="s">
        <v>108</v>
      </c>
      <c r="B83" s="1"/>
    </row>
    <row r="84" spans="1:4" x14ac:dyDescent="0.25">
      <c r="A84" t="s">
        <v>97</v>
      </c>
      <c r="B84" s="1"/>
    </row>
    <row r="85" spans="1:4" x14ac:dyDescent="0.25">
      <c r="A85" t="s">
        <v>155</v>
      </c>
      <c r="B85" s="1"/>
    </row>
    <row r="86" spans="1:4" x14ac:dyDescent="0.25">
      <c r="A86" t="s">
        <v>72</v>
      </c>
      <c r="B86" s="41">
        <f>IF('Budgeted Financials 123118'!D14&lt;0,0,'Budgeted Financials 123118'!D14*Data!C42)</f>
        <v>0</v>
      </c>
    </row>
    <row r="87" spans="1:4" x14ac:dyDescent="0.25">
      <c r="A87" t="s">
        <v>73</v>
      </c>
      <c r="B87" s="41">
        <f>IF('Budgeted Financials 123118'!D13&lt;0,'Budgeted Financials 123118'!D13*-1,'Budgeted Financials 123118'!D13)</f>
        <v>0</v>
      </c>
    </row>
    <row r="88" spans="1:4" x14ac:dyDescent="0.25">
      <c r="A88" t="s">
        <v>74</v>
      </c>
      <c r="B88" s="8"/>
    </row>
    <row r="89" spans="1:4" x14ac:dyDescent="0.25">
      <c r="A89" t="s">
        <v>75</v>
      </c>
      <c r="B89" s="6">
        <f>B73-B88</f>
        <v>0</v>
      </c>
    </row>
    <row r="90" spans="1:4" x14ac:dyDescent="0.25">
      <c r="A90" t="s">
        <v>76</v>
      </c>
      <c r="B90" s="1">
        <f>IF(B89&gt;20000000,0,20000000-B89)</f>
        <v>20000000</v>
      </c>
      <c r="D90" s="32"/>
    </row>
    <row r="91" spans="1:4" ht="15.75" thickBot="1" x14ac:dyDescent="0.3">
      <c r="A91" t="s">
        <v>96</v>
      </c>
      <c r="B91" s="3">
        <f>B89+B90</f>
        <v>20000000</v>
      </c>
    </row>
    <row r="92" spans="1:4" ht="15.75" thickTop="1" x14ac:dyDescent="0.25">
      <c r="B92" s="1"/>
    </row>
    <row r="93" spans="1:4" x14ac:dyDescent="0.25">
      <c r="B93" s="1"/>
    </row>
    <row r="94" spans="1:4" x14ac:dyDescent="0.25">
      <c r="B94" s="1"/>
    </row>
    <row r="95" spans="1:4" x14ac:dyDescent="0.25">
      <c r="B95" s="1"/>
    </row>
  </sheetData>
  <pageMargins left="0.7" right="0.7" top="0.75" bottom="0.75" header="0.3" footer="0.3"/>
  <pageSetup scale="90" fitToHeight="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workbookViewId="0">
      <selection activeCell="D12" sqref="D12"/>
    </sheetView>
  </sheetViews>
  <sheetFormatPr defaultColWidth="8.85546875" defaultRowHeight="12.75" x14ac:dyDescent="0.2"/>
  <cols>
    <col min="1" max="2" width="2.7109375" style="10" customWidth="1"/>
    <col min="3" max="3" width="27.140625" style="10" customWidth="1"/>
    <col min="4" max="4" width="14.28515625" style="11" bestFit="1" customWidth="1"/>
    <col min="5" max="5" width="11.85546875" style="10" bestFit="1" customWidth="1"/>
    <col min="6" max="6" width="4" style="10" customWidth="1"/>
    <col min="7" max="8" width="2.7109375" style="10" customWidth="1"/>
    <col min="9" max="9" width="24" style="12" customWidth="1"/>
    <col min="10" max="11" width="11.85546875" style="12" bestFit="1" customWidth="1"/>
    <col min="12" max="253" width="8.85546875" style="10"/>
    <col min="254" max="255" width="2.7109375" style="10" customWidth="1"/>
    <col min="256" max="256" width="17.42578125" style="10" customWidth="1"/>
    <col min="257" max="258" width="10.140625" style="10" bestFit="1" customWidth="1"/>
    <col min="259" max="259" width="13.42578125" style="10" customWidth="1"/>
    <col min="260" max="260" width="3.85546875" style="10" customWidth="1"/>
    <col min="261" max="262" width="2.7109375" style="10" customWidth="1"/>
    <col min="263" max="263" width="17.42578125" style="10" customWidth="1"/>
    <col min="264" max="264" width="8.85546875" style="10"/>
    <col min="265" max="265" width="10.140625" style="10" bestFit="1" customWidth="1"/>
    <col min="266" max="509" width="8.85546875" style="10"/>
    <col min="510" max="511" width="2.7109375" style="10" customWidth="1"/>
    <col min="512" max="512" width="17.42578125" style="10" customWidth="1"/>
    <col min="513" max="514" width="10.140625" style="10" bestFit="1" customWidth="1"/>
    <col min="515" max="515" width="13.42578125" style="10" customWidth="1"/>
    <col min="516" max="516" width="3.85546875" style="10" customWidth="1"/>
    <col min="517" max="518" width="2.7109375" style="10" customWidth="1"/>
    <col min="519" max="519" width="17.42578125" style="10" customWidth="1"/>
    <col min="520" max="520" width="8.85546875" style="10"/>
    <col min="521" max="521" width="10.140625" style="10" bestFit="1" customWidth="1"/>
    <col min="522" max="765" width="8.85546875" style="10"/>
    <col min="766" max="767" width="2.7109375" style="10" customWidth="1"/>
    <col min="768" max="768" width="17.42578125" style="10" customWidth="1"/>
    <col min="769" max="770" width="10.140625" style="10" bestFit="1" customWidth="1"/>
    <col min="771" max="771" width="13.42578125" style="10" customWidth="1"/>
    <col min="772" max="772" width="3.85546875" style="10" customWidth="1"/>
    <col min="773" max="774" width="2.7109375" style="10" customWidth="1"/>
    <col min="775" max="775" width="17.42578125" style="10" customWidth="1"/>
    <col min="776" max="776" width="8.85546875" style="10"/>
    <col min="777" max="777" width="10.140625" style="10" bestFit="1" customWidth="1"/>
    <col min="778" max="1021" width="8.85546875" style="10"/>
    <col min="1022" max="1023" width="2.7109375" style="10" customWidth="1"/>
    <col min="1024" max="1024" width="17.42578125" style="10" customWidth="1"/>
    <col min="1025" max="1026" width="10.140625" style="10" bestFit="1" customWidth="1"/>
    <col min="1027" max="1027" width="13.42578125" style="10" customWidth="1"/>
    <col min="1028" max="1028" width="3.85546875" style="10" customWidth="1"/>
    <col min="1029" max="1030" width="2.7109375" style="10" customWidth="1"/>
    <col min="1031" max="1031" width="17.42578125" style="10" customWidth="1"/>
    <col min="1032" max="1032" width="8.85546875" style="10"/>
    <col min="1033" max="1033" width="10.140625" style="10" bestFit="1" customWidth="1"/>
    <col min="1034" max="1277" width="8.85546875" style="10"/>
    <col min="1278" max="1279" width="2.7109375" style="10" customWidth="1"/>
    <col min="1280" max="1280" width="17.42578125" style="10" customWidth="1"/>
    <col min="1281" max="1282" width="10.140625" style="10" bestFit="1" customWidth="1"/>
    <col min="1283" max="1283" width="13.42578125" style="10" customWidth="1"/>
    <col min="1284" max="1284" width="3.85546875" style="10" customWidth="1"/>
    <col min="1285" max="1286" width="2.7109375" style="10" customWidth="1"/>
    <col min="1287" max="1287" width="17.42578125" style="10" customWidth="1"/>
    <col min="1288" max="1288" width="8.85546875" style="10"/>
    <col min="1289" max="1289" width="10.140625" style="10" bestFit="1" customWidth="1"/>
    <col min="1290" max="1533" width="8.85546875" style="10"/>
    <col min="1534" max="1535" width="2.7109375" style="10" customWidth="1"/>
    <col min="1536" max="1536" width="17.42578125" style="10" customWidth="1"/>
    <col min="1537" max="1538" width="10.140625" style="10" bestFit="1" customWidth="1"/>
    <col min="1539" max="1539" width="13.42578125" style="10" customWidth="1"/>
    <col min="1540" max="1540" width="3.85546875" style="10" customWidth="1"/>
    <col min="1541" max="1542" width="2.7109375" style="10" customWidth="1"/>
    <col min="1543" max="1543" width="17.42578125" style="10" customWidth="1"/>
    <col min="1544" max="1544" width="8.85546875" style="10"/>
    <col min="1545" max="1545" width="10.140625" style="10" bestFit="1" customWidth="1"/>
    <col min="1546" max="1789" width="8.85546875" style="10"/>
    <col min="1790" max="1791" width="2.7109375" style="10" customWidth="1"/>
    <col min="1792" max="1792" width="17.42578125" style="10" customWidth="1"/>
    <col min="1793" max="1794" width="10.140625" style="10" bestFit="1" customWidth="1"/>
    <col min="1795" max="1795" width="13.42578125" style="10" customWidth="1"/>
    <col min="1796" max="1796" width="3.85546875" style="10" customWidth="1"/>
    <col min="1797" max="1798" width="2.7109375" style="10" customWidth="1"/>
    <col min="1799" max="1799" width="17.42578125" style="10" customWidth="1"/>
    <col min="1800" max="1800" width="8.85546875" style="10"/>
    <col min="1801" max="1801" width="10.140625" style="10" bestFit="1" customWidth="1"/>
    <col min="1802" max="2045" width="8.85546875" style="10"/>
    <col min="2046" max="2047" width="2.7109375" style="10" customWidth="1"/>
    <col min="2048" max="2048" width="17.42578125" style="10" customWidth="1"/>
    <col min="2049" max="2050" width="10.140625" style="10" bestFit="1" customWidth="1"/>
    <col min="2051" max="2051" width="13.42578125" style="10" customWidth="1"/>
    <col min="2052" max="2052" width="3.85546875" style="10" customWidth="1"/>
    <col min="2053" max="2054" width="2.7109375" style="10" customWidth="1"/>
    <col min="2055" max="2055" width="17.42578125" style="10" customWidth="1"/>
    <col min="2056" max="2056" width="8.85546875" style="10"/>
    <col min="2057" max="2057" width="10.140625" style="10" bestFit="1" customWidth="1"/>
    <col min="2058" max="2301" width="8.85546875" style="10"/>
    <col min="2302" max="2303" width="2.7109375" style="10" customWidth="1"/>
    <col min="2304" max="2304" width="17.42578125" style="10" customWidth="1"/>
    <col min="2305" max="2306" width="10.140625" style="10" bestFit="1" customWidth="1"/>
    <col min="2307" max="2307" width="13.42578125" style="10" customWidth="1"/>
    <col min="2308" max="2308" width="3.85546875" style="10" customWidth="1"/>
    <col min="2309" max="2310" width="2.7109375" style="10" customWidth="1"/>
    <col min="2311" max="2311" width="17.42578125" style="10" customWidth="1"/>
    <col min="2312" max="2312" width="8.85546875" style="10"/>
    <col min="2313" max="2313" width="10.140625" style="10" bestFit="1" customWidth="1"/>
    <col min="2314" max="2557" width="8.85546875" style="10"/>
    <col min="2558" max="2559" width="2.7109375" style="10" customWidth="1"/>
    <col min="2560" max="2560" width="17.42578125" style="10" customWidth="1"/>
    <col min="2561" max="2562" width="10.140625" style="10" bestFit="1" customWidth="1"/>
    <col min="2563" max="2563" width="13.42578125" style="10" customWidth="1"/>
    <col min="2564" max="2564" width="3.85546875" style="10" customWidth="1"/>
    <col min="2565" max="2566" width="2.7109375" style="10" customWidth="1"/>
    <col min="2567" max="2567" width="17.42578125" style="10" customWidth="1"/>
    <col min="2568" max="2568" width="8.85546875" style="10"/>
    <col min="2569" max="2569" width="10.140625" style="10" bestFit="1" customWidth="1"/>
    <col min="2570" max="2813" width="8.85546875" style="10"/>
    <col min="2814" max="2815" width="2.7109375" style="10" customWidth="1"/>
    <col min="2816" max="2816" width="17.42578125" style="10" customWidth="1"/>
    <col min="2817" max="2818" width="10.140625" style="10" bestFit="1" customWidth="1"/>
    <col min="2819" max="2819" width="13.42578125" style="10" customWidth="1"/>
    <col min="2820" max="2820" width="3.85546875" style="10" customWidth="1"/>
    <col min="2821" max="2822" width="2.7109375" style="10" customWidth="1"/>
    <col min="2823" max="2823" width="17.42578125" style="10" customWidth="1"/>
    <col min="2824" max="2824" width="8.85546875" style="10"/>
    <col min="2825" max="2825" width="10.140625" style="10" bestFit="1" customWidth="1"/>
    <col min="2826" max="3069" width="8.85546875" style="10"/>
    <col min="3070" max="3071" width="2.7109375" style="10" customWidth="1"/>
    <col min="3072" max="3072" width="17.42578125" style="10" customWidth="1"/>
    <col min="3073" max="3074" width="10.140625" style="10" bestFit="1" customWidth="1"/>
    <col min="3075" max="3075" width="13.42578125" style="10" customWidth="1"/>
    <col min="3076" max="3076" width="3.85546875" style="10" customWidth="1"/>
    <col min="3077" max="3078" width="2.7109375" style="10" customWidth="1"/>
    <col min="3079" max="3079" width="17.42578125" style="10" customWidth="1"/>
    <col min="3080" max="3080" width="8.85546875" style="10"/>
    <col min="3081" max="3081" width="10.140625" style="10" bestFit="1" customWidth="1"/>
    <col min="3082" max="3325" width="8.85546875" style="10"/>
    <col min="3326" max="3327" width="2.7109375" style="10" customWidth="1"/>
    <col min="3328" max="3328" width="17.42578125" style="10" customWidth="1"/>
    <col min="3329" max="3330" width="10.140625" style="10" bestFit="1" customWidth="1"/>
    <col min="3331" max="3331" width="13.42578125" style="10" customWidth="1"/>
    <col min="3332" max="3332" width="3.85546875" style="10" customWidth="1"/>
    <col min="3333" max="3334" width="2.7109375" style="10" customWidth="1"/>
    <col min="3335" max="3335" width="17.42578125" style="10" customWidth="1"/>
    <col min="3336" max="3336" width="8.85546875" style="10"/>
    <col min="3337" max="3337" width="10.140625" style="10" bestFit="1" customWidth="1"/>
    <col min="3338" max="3581" width="8.85546875" style="10"/>
    <col min="3582" max="3583" width="2.7109375" style="10" customWidth="1"/>
    <col min="3584" max="3584" width="17.42578125" style="10" customWidth="1"/>
    <col min="3585" max="3586" width="10.140625" style="10" bestFit="1" customWidth="1"/>
    <col min="3587" max="3587" width="13.42578125" style="10" customWidth="1"/>
    <col min="3588" max="3588" width="3.85546875" style="10" customWidth="1"/>
    <col min="3589" max="3590" width="2.7109375" style="10" customWidth="1"/>
    <col min="3591" max="3591" width="17.42578125" style="10" customWidth="1"/>
    <col min="3592" max="3592" width="8.85546875" style="10"/>
    <col min="3593" max="3593" width="10.140625" style="10" bestFit="1" customWidth="1"/>
    <col min="3594" max="3837" width="8.85546875" style="10"/>
    <col min="3838" max="3839" width="2.7109375" style="10" customWidth="1"/>
    <col min="3840" max="3840" width="17.42578125" style="10" customWidth="1"/>
    <col min="3841" max="3842" width="10.140625" style="10" bestFit="1" customWidth="1"/>
    <col min="3843" max="3843" width="13.42578125" style="10" customWidth="1"/>
    <col min="3844" max="3844" width="3.85546875" style="10" customWidth="1"/>
    <col min="3845" max="3846" width="2.7109375" style="10" customWidth="1"/>
    <col min="3847" max="3847" width="17.42578125" style="10" customWidth="1"/>
    <col min="3848" max="3848" width="8.85546875" style="10"/>
    <col min="3849" max="3849" width="10.140625" style="10" bestFit="1" customWidth="1"/>
    <col min="3850" max="4093" width="8.85546875" style="10"/>
    <col min="4094" max="4095" width="2.7109375" style="10" customWidth="1"/>
    <col min="4096" max="4096" width="17.42578125" style="10" customWidth="1"/>
    <col min="4097" max="4098" width="10.140625" style="10" bestFit="1" customWidth="1"/>
    <col min="4099" max="4099" width="13.42578125" style="10" customWidth="1"/>
    <col min="4100" max="4100" width="3.85546875" style="10" customWidth="1"/>
    <col min="4101" max="4102" width="2.7109375" style="10" customWidth="1"/>
    <col min="4103" max="4103" width="17.42578125" style="10" customWidth="1"/>
    <col min="4104" max="4104" width="8.85546875" style="10"/>
    <col min="4105" max="4105" width="10.140625" style="10" bestFit="1" customWidth="1"/>
    <col min="4106" max="4349" width="8.85546875" style="10"/>
    <col min="4350" max="4351" width="2.7109375" style="10" customWidth="1"/>
    <col min="4352" max="4352" width="17.42578125" style="10" customWidth="1"/>
    <col min="4353" max="4354" width="10.140625" style="10" bestFit="1" customWidth="1"/>
    <col min="4355" max="4355" width="13.42578125" style="10" customWidth="1"/>
    <col min="4356" max="4356" width="3.85546875" style="10" customWidth="1"/>
    <col min="4357" max="4358" width="2.7109375" style="10" customWidth="1"/>
    <col min="4359" max="4359" width="17.42578125" style="10" customWidth="1"/>
    <col min="4360" max="4360" width="8.85546875" style="10"/>
    <col min="4361" max="4361" width="10.140625" style="10" bestFit="1" customWidth="1"/>
    <col min="4362" max="4605" width="8.85546875" style="10"/>
    <col min="4606" max="4607" width="2.7109375" style="10" customWidth="1"/>
    <col min="4608" max="4608" width="17.42578125" style="10" customWidth="1"/>
    <col min="4609" max="4610" width="10.140625" style="10" bestFit="1" customWidth="1"/>
    <col min="4611" max="4611" width="13.42578125" style="10" customWidth="1"/>
    <col min="4612" max="4612" width="3.85546875" style="10" customWidth="1"/>
    <col min="4613" max="4614" width="2.7109375" style="10" customWidth="1"/>
    <col min="4615" max="4615" width="17.42578125" style="10" customWidth="1"/>
    <col min="4616" max="4616" width="8.85546875" style="10"/>
    <col min="4617" max="4617" width="10.140625" style="10" bestFit="1" customWidth="1"/>
    <col min="4618" max="4861" width="8.85546875" style="10"/>
    <col min="4862" max="4863" width="2.7109375" style="10" customWidth="1"/>
    <col min="4864" max="4864" width="17.42578125" style="10" customWidth="1"/>
    <col min="4865" max="4866" width="10.140625" style="10" bestFit="1" customWidth="1"/>
    <col min="4867" max="4867" width="13.42578125" style="10" customWidth="1"/>
    <col min="4868" max="4868" width="3.85546875" style="10" customWidth="1"/>
    <col min="4869" max="4870" width="2.7109375" style="10" customWidth="1"/>
    <col min="4871" max="4871" width="17.42578125" style="10" customWidth="1"/>
    <col min="4872" max="4872" width="8.85546875" style="10"/>
    <col min="4873" max="4873" width="10.140625" style="10" bestFit="1" customWidth="1"/>
    <col min="4874" max="5117" width="8.85546875" style="10"/>
    <col min="5118" max="5119" width="2.7109375" style="10" customWidth="1"/>
    <col min="5120" max="5120" width="17.42578125" style="10" customWidth="1"/>
    <col min="5121" max="5122" width="10.140625" style="10" bestFit="1" customWidth="1"/>
    <col min="5123" max="5123" width="13.42578125" style="10" customWidth="1"/>
    <col min="5124" max="5124" width="3.85546875" style="10" customWidth="1"/>
    <col min="5125" max="5126" width="2.7109375" style="10" customWidth="1"/>
    <col min="5127" max="5127" width="17.42578125" style="10" customWidth="1"/>
    <col min="5128" max="5128" width="8.85546875" style="10"/>
    <col min="5129" max="5129" width="10.140625" style="10" bestFit="1" customWidth="1"/>
    <col min="5130" max="5373" width="8.85546875" style="10"/>
    <col min="5374" max="5375" width="2.7109375" style="10" customWidth="1"/>
    <col min="5376" max="5376" width="17.42578125" style="10" customWidth="1"/>
    <col min="5377" max="5378" width="10.140625" style="10" bestFit="1" customWidth="1"/>
    <col min="5379" max="5379" width="13.42578125" style="10" customWidth="1"/>
    <col min="5380" max="5380" width="3.85546875" style="10" customWidth="1"/>
    <col min="5381" max="5382" width="2.7109375" style="10" customWidth="1"/>
    <col min="5383" max="5383" width="17.42578125" style="10" customWidth="1"/>
    <col min="5384" max="5384" width="8.85546875" style="10"/>
    <col min="5385" max="5385" width="10.140625" style="10" bestFit="1" customWidth="1"/>
    <col min="5386" max="5629" width="8.85546875" style="10"/>
    <col min="5630" max="5631" width="2.7109375" style="10" customWidth="1"/>
    <col min="5632" max="5632" width="17.42578125" style="10" customWidth="1"/>
    <col min="5633" max="5634" width="10.140625" style="10" bestFit="1" customWidth="1"/>
    <col min="5635" max="5635" width="13.42578125" style="10" customWidth="1"/>
    <col min="5636" max="5636" width="3.85546875" style="10" customWidth="1"/>
    <col min="5637" max="5638" width="2.7109375" style="10" customWidth="1"/>
    <col min="5639" max="5639" width="17.42578125" style="10" customWidth="1"/>
    <col min="5640" max="5640" width="8.85546875" style="10"/>
    <col min="5641" max="5641" width="10.140625" style="10" bestFit="1" customWidth="1"/>
    <col min="5642" max="5885" width="8.85546875" style="10"/>
    <col min="5886" max="5887" width="2.7109375" style="10" customWidth="1"/>
    <col min="5888" max="5888" width="17.42578125" style="10" customWidth="1"/>
    <col min="5889" max="5890" width="10.140625" style="10" bestFit="1" customWidth="1"/>
    <col min="5891" max="5891" width="13.42578125" style="10" customWidth="1"/>
    <col min="5892" max="5892" width="3.85546875" style="10" customWidth="1"/>
    <col min="5893" max="5894" width="2.7109375" style="10" customWidth="1"/>
    <col min="5895" max="5895" width="17.42578125" style="10" customWidth="1"/>
    <col min="5896" max="5896" width="8.85546875" style="10"/>
    <col min="5897" max="5897" width="10.140625" style="10" bestFit="1" customWidth="1"/>
    <col min="5898" max="6141" width="8.85546875" style="10"/>
    <col min="6142" max="6143" width="2.7109375" style="10" customWidth="1"/>
    <col min="6144" max="6144" width="17.42578125" style="10" customWidth="1"/>
    <col min="6145" max="6146" width="10.140625" style="10" bestFit="1" customWidth="1"/>
    <col min="6147" max="6147" width="13.42578125" style="10" customWidth="1"/>
    <col min="6148" max="6148" width="3.85546875" style="10" customWidth="1"/>
    <col min="6149" max="6150" width="2.7109375" style="10" customWidth="1"/>
    <col min="6151" max="6151" width="17.42578125" style="10" customWidth="1"/>
    <col min="6152" max="6152" width="8.85546875" style="10"/>
    <col min="6153" max="6153" width="10.140625" style="10" bestFit="1" customWidth="1"/>
    <col min="6154" max="6397" width="8.85546875" style="10"/>
    <col min="6398" max="6399" width="2.7109375" style="10" customWidth="1"/>
    <col min="6400" max="6400" width="17.42578125" style="10" customWidth="1"/>
    <col min="6401" max="6402" width="10.140625" style="10" bestFit="1" customWidth="1"/>
    <col min="6403" max="6403" width="13.42578125" style="10" customWidth="1"/>
    <col min="6404" max="6404" width="3.85546875" style="10" customWidth="1"/>
    <col min="6405" max="6406" width="2.7109375" style="10" customWidth="1"/>
    <col min="6407" max="6407" width="17.42578125" style="10" customWidth="1"/>
    <col min="6408" max="6408" width="8.85546875" style="10"/>
    <col min="6409" max="6409" width="10.140625" style="10" bestFit="1" customWidth="1"/>
    <col min="6410" max="6653" width="8.85546875" style="10"/>
    <col min="6654" max="6655" width="2.7109375" style="10" customWidth="1"/>
    <col min="6656" max="6656" width="17.42578125" style="10" customWidth="1"/>
    <col min="6657" max="6658" width="10.140625" style="10" bestFit="1" customWidth="1"/>
    <col min="6659" max="6659" width="13.42578125" style="10" customWidth="1"/>
    <col min="6660" max="6660" width="3.85546875" style="10" customWidth="1"/>
    <col min="6661" max="6662" width="2.7109375" style="10" customWidth="1"/>
    <col min="6663" max="6663" width="17.42578125" style="10" customWidth="1"/>
    <col min="6664" max="6664" width="8.85546875" style="10"/>
    <col min="6665" max="6665" width="10.140625" style="10" bestFit="1" customWidth="1"/>
    <col min="6666" max="6909" width="8.85546875" style="10"/>
    <col min="6910" max="6911" width="2.7109375" style="10" customWidth="1"/>
    <col min="6912" max="6912" width="17.42578125" style="10" customWidth="1"/>
    <col min="6913" max="6914" width="10.140625" style="10" bestFit="1" customWidth="1"/>
    <col min="6915" max="6915" width="13.42578125" style="10" customWidth="1"/>
    <col min="6916" max="6916" width="3.85546875" style="10" customWidth="1"/>
    <col min="6917" max="6918" width="2.7109375" style="10" customWidth="1"/>
    <col min="6919" max="6919" width="17.42578125" style="10" customWidth="1"/>
    <col min="6920" max="6920" width="8.85546875" style="10"/>
    <col min="6921" max="6921" width="10.140625" style="10" bestFit="1" customWidth="1"/>
    <col min="6922" max="7165" width="8.85546875" style="10"/>
    <col min="7166" max="7167" width="2.7109375" style="10" customWidth="1"/>
    <col min="7168" max="7168" width="17.42578125" style="10" customWidth="1"/>
    <col min="7169" max="7170" width="10.140625" style="10" bestFit="1" customWidth="1"/>
    <col min="7171" max="7171" width="13.42578125" style="10" customWidth="1"/>
    <col min="7172" max="7172" width="3.85546875" style="10" customWidth="1"/>
    <col min="7173" max="7174" width="2.7109375" style="10" customWidth="1"/>
    <col min="7175" max="7175" width="17.42578125" style="10" customWidth="1"/>
    <col min="7176" max="7176" width="8.85546875" style="10"/>
    <col min="7177" max="7177" width="10.140625" style="10" bestFit="1" customWidth="1"/>
    <col min="7178" max="7421" width="8.85546875" style="10"/>
    <col min="7422" max="7423" width="2.7109375" style="10" customWidth="1"/>
    <col min="7424" max="7424" width="17.42578125" style="10" customWidth="1"/>
    <col min="7425" max="7426" width="10.140625" style="10" bestFit="1" customWidth="1"/>
    <col min="7427" max="7427" width="13.42578125" style="10" customWidth="1"/>
    <col min="7428" max="7428" width="3.85546875" style="10" customWidth="1"/>
    <col min="7429" max="7430" width="2.7109375" style="10" customWidth="1"/>
    <col min="7431" max="7431" width="17.42578125" style="10" customWidth="1"/>
    <col min="7432" max="7432" width="8.85546875" style="10"/>
    <col min="7433" max="7433" width="10.140625" style="10" bestFit="1" customWidth="1"/>
    <col min="7434" max="7677" width="8.85546875" style="10"/>
    <col min="7678" max="7679" width="2.7109375" style="10" customWidth="1"/>
    <col min="7680" max="7680" width="17.42578125" style="10" customWidth="1"/>
    <col min="7681" max="7682" width="10.140625" style="10" bestFit="1" customWidth="1"/>
    <col min="7683" max="7683" width="13.42578125" style="10" customWidth="1"/>
    <col min="7684" max="7684" width="3.85546875" style="10" customWidth="1"/>
    <col min="7685" max="7686" width="2.7109375" style="10" customWidth="1"/>
    <col min="7687" max="7687" width="17.42578125" style="10" customWidth="1"/>
    <col min="7688" max="7688" width="8.85546875" style="10"/>
    <col min="7689" max="7689" width="10.140625" style="10" bestFit="1" customWidth="1"/>
    <col min="7690" max="7933" width="8.85546875" style="10"/>
    <col min="7934" max="7935" width="2.7109375" style="10" customWidth="1"/>
    <col min="7936" max="7936" width="17.42578125" style="10" customWidth="1"/>
    <col min="7937" max="7938" width="10.140625" style="10" bestFit="1" customWidth="1"/>
    <col min="7939" max="7939" width="13.42578125" style="10" customWidth="1"/>
    <col min="7940" max="7940" width="3.85546875" style="10" customWidth="1"/>
    <col min="7941" max="7942" width="2.7109375" style="10" customWidth="1"/>
    <col min="7943" max="7943" width="17.42578125" style="10" customWidth="1"/>
    <col min="7944" max="7944" width="8.85546875" style="10"/>
    <col min="7945" max="7945" width="10.140625" style="10" bestFit="1" customWidth="1"/>
    <col min="7946" max="8189" width="8.85546875" style="10"/>
    <col min="8190" max="8191" width="2.7109375" style="10" customWidth="1"/>
    <col min="8192" max="8192" width="17.42578125" style="10" customWidth="1"/>
    <col min="8193" max="8194" width="10.140625" style="10" bestFit="1" customWidth="1"/>
    <col min="8195" max="8195" width="13.42578125" style="10" customWidth="1"/>
    <col min="8196" max="8196" width="3.85546875" style="10" customWidth="1"/>
    <col min="8197" max="8198" width="2.7109375" style="10" customWidth="1"/>
    <col min="8199" max="8199" width="17.42578125" style="10" customWidth="1"/>
    <col min="8200" max="8200" width="8.85546875" style="10"/>
    <col min="8201" max="8201" width="10.140625" style="10" bestFit="1" customWidth="1"/>
    <col min="8202" max="8445" width="8.85546875" style="10"/>
    <col min="8446" max="8447" width="2.7109375" style="10" customWidth="1"/>
    <col min="8448" max="8448" width="17.42578125" style="10" customWidth="1"/>
    <col min="8449" max="8450" width="10.140625" style="10" bestFit="1" customWidth="1"/>
    <col min="8451" max="8451" width="13.42578125" style="10" customWidth="1"/>
    <col min="8452" max="8452" width="3.85546875" style="10" customWidth="1"/>
    <col min="8453" max="8454" width="2.7109375" style="10" customWidth="1"/>
    <col min="8455" max="8455" width="17.42578125" style="10" customWidth="1"/>
    <col min="8456" max="8456" width="8.85546875" style="10"/>
    <col min="8457" max="8457" width="10.140625" style="10" bestFit="1" customWidth="1"/>
    <col min="8458" max="8701" width="8.85546875" style="10"/>
    <col min="8702" max="8703" width="2.7109375" style="10" customWidth="1"/>
    <col min="8704" max="8704" width="17.42578125" style="10" customWidth="1"/>
    <col min="8705" max="8706" width="10.140625" style="10" bestFit="1" customWidth="1"/>
    <col min="8707" max="8707" width="13.42578125" style="10" customWidth="1"/>
    <col min="8708" max="8708" width="3.85546875" style="10" customWidth="1"/>
    <col min="8709" max="8710" width="2.7109375" style="10" customWidth="1"/>
    <col min="8711" max="8711" width="17.42578125" style="10" customWidth="1"/>
    <col min="8712" max="8712" width="8.85546875" style="10"/>
    <col min="8713" max="8713" width="10.140625" style="10" bestFit="1" customWidth="1"/>
    <col min="8714" max="8957" width="8.85546875" style="10"/>
    <col min="8958" max="8959" width="2.7109375" style="10" customWidth="1"/>
    <col min="8960" max="8960" width="17.42578125" style="10" customWidth="1"/>
    <col min="8961" max="8962" width="10.140625" style="10" bestFit="1" customWidth="1"/>
    <col min="8963" max="8963" width="13.42578125" style="10" customWidth="1"/>
    <col min="8964" max="8964" width="3.85546875" style="10" customWidth="1"/>
    <col min="8965" max="8966" width="2.7109375" style="10" customWidth="1"/>
    <col min="8967" max="8967" width="17.42578125" style="10" customWidth="1"/>
    <col min="8968" max="8968" width="8.85546875" style="10"/>
    <col min="8969" max="8969" width="10.140625" style="10" bestFit="1" customWidth="1"/>
    <col min="8970" max="9213" width="8.85546875" style="10"/>
    <col min="9214" max="9215" width="2.7109375" style="10" customWidth="1"/>
    <col min="9216" max="9216" width="17.42578125" style="10" customWidth="1"/>
    <col min="9217" max="9218" width="10.140625" style="10" bestFit="1" customWidth="1"/>
    <col min="9219" max="9219" width="13.42578125" style="10" customWidth="1"/>
    <col min="9220" max="9220" width="3.85546875" style="10" customWidth="1"/>
    <col min="9221" max="9222" width="2.7109375" style="10" customWidth="1"/>
    <col min="9223" max="9223" width="17.42578125" style="10" customWidth="1"/>
    <col min="9224" max="9224" width="8.85546875" style="10"/>
    <col min="9225" max="9225" width="10.140625" style="10" bestFit="1" customWidth="1"/>
    <col min="9226" max="9469" width="8.85546875" style="10"/>
    <col min="9470" max="9471" width="2.7109375" style="10" customWidth="1"/>
    <col min="9472" max="9472" width="17.42578125" style="10" customWidth="1"/>
    <col min="9473" max="9474" width="10.140625" style="10" bestFit="1" customWidth="1"/>
    <col min="9475" max="9475" width="13.42578125" style="10" customWidth="1"/>
    <col min="9476" max="9476" width="3.85546875" style="10" customWidth="1"/>
    <col min="9477" max="9478" width="2.7109375" style="10" customWidth="1"/>
    <col min="9479" max="9479" width="17.42578125" style="10" customWidth="1"/>
    <col min="9480" max="9480" width="8.85546875" style="10"/>
    <col min="9481" max="9481" width="10.140625" style="10" bestFit="1" customWidth="1"/>
    <col min="9482" max="9725" width="8.85546875" style="10"/>
    <col min="9726" max="9727" width="2.7109375" style="10" customWidth="1"/>
    <col min="9728" max="9728" width="17.42578125" style="10" customWidth="1"/>
    <col min="9729" max="9730" width="10.140625" style="10" bestFit="1" customWidth="1"/>
    <col min="9731" max="9731" width="13.42578125" style="10" customWidth="1"/>
    <col min="9732" max="9732" width="3.85546875" style="10" customWidth="1"/>
    <col min="9733" max="9734" width="2.7109375" style="10" customWidth="1"/>
    <col min="9735" max="9735" width="17.42578125" style="10" customWidth="1"/>
    <col min="9736" max="9736" width="8.85546875" style="10"/>
    <col min="9737" max="9737" width="10.140625" style="10" bestFit="1" customWidth="1"/>
    <col min="9738" max="9981" width="8.85546875" style="10"/>
    <col min="9982" max="9983" width="2.7109375" style="10" customWidth="1"/>
    <col min="9984" max="9984" width="17.42578125" style="10" customWidth="1"/>
    <col min="9985" max="9986" width="10.140625" style="10" bestFit="1" customWidth="1"/>
    <col min="9987" max="9987" width="13.42578125" style="10" customWidth="1"/>
    <col min="9988" max="9988" width="3.85546875" style="10" customWidth="1"/>
    <col min="9989" max="9990" width="2.7109375" style="10" customWidth="1"/>
    <col min="9991" max="9991" width="17.42578125" style="10" customWidth="1"/>
    <col min="9992" max="9992" width="8.85546875" style="10"/>
    <col min="9993" max="9993" width="10.140625" style="10" bestFit="1" customWidth="1"/>
    <col min="9994" max="10237" width="8.85546875" style="10"/>
    <col min="10238" max="10239" width="2.7109375" style="10" customWidth="1"/>
    <col min="10240" max="10240" width="17.42578125" style="10" customWidth="1"/>
    <col min="10241" max="10242" width="10.140625" style="10" bestFit="1" customWidth="1"/>
    <col min="10243" max="10243" width="13.42578125" style="10" customWidth="1"/>
    <col min="10244" max="10244" width="3.85546875" style="10" customWidth="1"/>
    <col min="10245" max="10246" width="2.7109375" style="10" customWidth="1"/>
    <col min="10247" max="10247" width="17.42578125" style="10" customWidth="1"/>
    <col min="10248" max="10248" width="8.85546875" style="10"/>
    <col min="10249" max="10249" width="10.140625" style="10" bestFit="1" customWidth="1"/>
    <col min="10250" max="10493" width="8.85546875" style="10"/>
    <col min="10494" max="10495" width="2.7109375" style="10" customWidth="1"/>
    <col min="10496" max="10496" width="17.42578125" style="10" customWidth="1"/>
    <col min="10497" max="10498" width="10.140625" style="10" bestFit="1" customWidth="1"/>
    <col min="10499" max="10499" width="13.42578125" style="10" customWidth="1"/>
    <col min="10500" max="10500" width="3.85546875" style="10" customWidth="1"/>
    <col min="10501" max="10502" width="2.7109375" style="10" customWidth="1"/>
    <col min="10503" max="10503" width="17.42578125" style="10" customWidth="1"/>
    <col min="10504" max="10504" width="8.85546875" style="10"/>
    <col min="10505" max="10505" width="10.140625" style="10" bestFit="1" customWidth="1"/>
    <col min="10506" max="10749" width="8.85546875" style="10"/>
    <col min="10750" max="10751" width="2.7109375" style="10" customWidth="1"/>
    <col min="10752" max="10752" width="17.42578125" style="10" customWidth="1"/>
    <col min="10753" max="10754" width="10.140625" style="10" bestFit="1" customWidth="1"/>
    <col min="10755" max="10755" width="13.42578125" style="10" customWidth="1"/>
    <col min="10756" max="10756" width="3.85546875" style="10" customWidth="1"/>
    <col min="10757" max="10758" width="2.7109375" style="10" customWidth="1"/>
    <col min="10759" max="10759" width="17.42578125" style="10" customWidth="1"/>
    <col min="10760" max="10760" width="8.85546875" style="10"/>
    <col min="10761" max="10761" width="10.140625" style="10" bestFit="1" customWidth="1"/>
    <col min="10762" max="11005" width="8.85546875" style="10"/>
    <col min="11006" max="11007" width="2.7109375" style="10" customWidth="1"/>
    <col min="11008" max="11008" width="17.42578125" style="10" customWidth="1"/>
    <col min="11009" max="11010" width="10.140625" style="10" bestFit="1" customWidth="1"/>
    <col min="11011" max="11011" width="13.42578125" style="10" customWidth="1"/>
    <col min="11012" max="11012" width="3.85546875" style="10" customWidth="1"/>
    <col min="11013" max="11014" width="2.7109375" style="10" customWidth="1"/>
    <col min="11015" max="11015" width="17.42578125" style="10" customWidth="1"/>
    <col min="11016" max="11016" width="8.85546875" style="10"/>
    <col min="11017" max="11017" width="10.140625" style="10" bestFit="1" customWidth="1"/>
    <col min="11018" max="11261" width="8.85546875" style="10"/>
    <col min="11262" max="11263" width="2.7109375" style="10" customWidth="1"/>
    <col min="11264" max="11264" width="17.42578125" style="10" customWidth="1"/>
    <col min="11265" max="11266" width="10.140625" style="10" bestFit="1" customWidth="1"/>
    <col min="11267" max="11267" width="13.42578125" style="10" customWidth="1"/>
    <col min="11268" max="11268" width="3.85546875" style="10" customWidth="1"/>
    <col min="11269" max="11270" width="2.7109375" style="10" customWidth="1"/>
    <col min="11271" max="11271" width="17.42578125" style="10" customWidth="1"/>
    <col min="11272" max="11272" width="8.85546875" style="10"/>
    <col min="11273" max="11273" width="10.140625" style="10" bestFit="1" customWidth="1"/>
    <col min="11274" max="11517" width="8.85546875" style="10"/>
    <col min="11518" max="11519" width="2.7109375" style="10" customWidth="1"/>
    <col min="11520" max="11520" width="17.42578125" style="10" customWidth="1"/>
    <col min="11521" max="11522" width="10.140625" style="10" bestFit="1" customWidth="1"/>
    <col min="11523" max="11523" width="13.42578125" style="10" customWidth="1"/>
    <col min="11524" max="11524" width="3.85546875" style="10" customWidth="1"/>
    <col min="11525" max="11526" width="2.7109375" style="10" customWidth="1"/>
    <col min="11527" max="11527" width="17.42578125" style="10" customWidth="1"/>
    <col min="11528" max="11528" width="8.85546875" style="10"/>
    <col min="11529" max="11529" width="10.140625" style="10" bestFit="1" customWidth="1"/>
    <col min="11530" max="11773" width="8.85546875" style="10"/>
    <col min="11774" max="11775" width="2.7109375" style="10" customWidth="1"/>
    <col min="11776" max="11776" width="17.42578125" style="10" customWidth="1"/>
    <col min="11777" max="11778" width="10.140625" style="10" bestFit="1" customWidth="1"/>
    <col min="11779" max="11779" width="13.42578125" style="10" customWidth="1"/>
    <col min="11780" max="11780" width="3.85546875" style="10" customWidth="1"/>
    <col min="11781" max="11782" width="2.7109375" style="10" customWidth="1"/>
    <col min="11783" max="11783" width="17.42578125" style="10" customWidth="1"/>
    <col min="11784" max="11784" width="8.85546875" style="10"/>
    <col min="11785" max="11785" width="10.140625" style="10" bestFit="1" customWidth="1"/>
    <col min="11786" max="12029" width="8.85546875" style="10"/>
    <col min="12030" max="12031" width="2.7109375" style="10" customWidth="1"/>
    <col min="12032" max="12032" width="17.42578125" style="10" customWidth="1"/>
    <col min="12033" max="12034" width="10.140625" style="10" bestFit="1" customWidth="1"/>
    <col min="12035" max="12035" width="13.42578125" style="10" customWidth="1"/>
    <col min="12036" max="12036" width="3.85546875" style="10" customWidth="1"/>
    <col min="12037" max="12038" width="2.7109375" style="10" customWidth="1"/>
    <col min="12039" max="12039" width="17.42578125" style="10" customWidth="1"/>
    <col min="12040" max="12040" width="8.85546875" style="10"/>
    <col min="12041" max="12041" width="10.140625" style="10" bestFit="1" customWidth="1"/>
    <col min="12042" max="12285" width="8.85546875" style="10"/>
    <col min="12286" max="12287" width="2.7109375" style="10" customWidth="1"/>
    <col min="12288" max="12288" width="17.42578125" style="10" customWidth="1"/>
    <col min="12289" max="12290" width="10.140625" style="10" bestFit="1" customWidth="1"/>
    <col min="12291" max="12291" width="13.42578125" style="10" customWidth="1"/>
    <col min="12292" max="12292" width="3.85546875" style="10" customWidth="1"/>
    <col min="12293" max="12294" width="2.7109375" style="10" customWidth="1"/>
    <col min="12295" max="12295" width="17.42578125" style="10" customWidth="1"/>
    <col min="12296" max="12296" width="8.85546875" style="10"/>
    <col min="12297" max="12297" width="10.140625" style="10" bestFit="1" customWidth="1"/>
    <col min="12298" max="12541" width="8.85546875" style="10"/>
    <col min="12542" max="12543" width="2.7109375" style="10" customWidth="1"/>
    <col min="12544" max="12544" width="17.42578125" style="10" customWidth="1"/>
    <col min="12545" max="12546" width="10.140625" style="10" bestFit="1" customWidth="1"/>
    <col min="12547" max="12547" width="13.42578125" style="10" customWidth="1"/>
    <col min="12548" max="12548" width="3.85546875" style="10" customWidth="1"/>
    <col min="12549" max="12550" width="2.7109375" style="10" customWidth="1"/>
    <col min="12551" max="12551" width="17.42578125" style="10" customWidth="1"/>
    <col min="12552" max="12552" width="8.85546875" style="10"/>
    <col min="12553" max="12553" width="10.140625" style="10" bestFit="1" customWidth="1"/>
    <col min="12554" max="12797" width="8.85546875" style="10"/>
    <col min="12798" max="12799" width="2.7109375" style="10" customWidth="1"/>
    <col min="12800" max="12800" width="17.42578125" style="10" customWidth="1"/>
    <col min="12801" max="12802" width="10.140625" style="10" bestFit="1" customWidth="1"/>
    <col min="12803" max="12803" width="13.42578125" style="10" customWidth="1"/>
    <col min="12804" max="12804" width="3.85546875" style="10" customWidth="1"/>
    <col min="12805" max="12806" width="2.7109375" style="10" customWidth="1"/>
    <col min="12807" max="12807" width="17.42578125" style="10" customWidth="1"/>
    <col min="12808" max="12808" width="8.85546875" style="10"/>
    <col min="12809" max="12809" width="10.140625" style="10" bestFit="1" customWidth="1"/>
    <col min="12810" max="13053" width="8.85546875" style="10"/>
    <col min="13054" max="13055" width="2.7109375" style="10" customWidth="1"/>
    <col min="13056" max="13056" width="17.42578125" style="10" customWidth="1"/>
    <col min="13057" max="13058" width="10.140625" style="10" bestFit="1" customWidth="1"/>
    <col min="13059" max="13059" width="13.42578125" style="10" customWidth="1"/>
    <col min="13060" max="13060" width="3.85546875" style="10" customWidth="1"/>
    <col min="13061" max="13062" width="2.7109375" style="10" customWidth="1"/>
    <col min="13063" max="13063" width="17.42578125" style="10" customWidth="1"/>
    <col min="13064" max="13064" width="8.85546875" style="10"/>
    <col min="13065" max="13065" width="10.140625" style="10" bestFit="1" customWidth="1"/>
    <col min="13066" max="13309" width="8.85546875" style="10"/>
    <col min="13310" max="13311" width="2.7109375" style="10" customWidth="1"/>
    <col min="13312" max="13312" width="17.42578125" style="10" customWidth="1"/>
    <col min="13313" max="13314" width="10.140625" style="10" bestFit="1" customWidth="1"/>
    <col min="13315" max="13315" width="13.42578125" style="10" customWidth="1"/>
    <col min="13316" max="13316" width="3.85546875" style="10" customWidth="1"/>
    <col min="13317" max="13318" width="2.7109375" style="10" customWidth="1"/>
    <col min="13319" max="13319" width="17.42578125" style="10" customWidth="1"/>
    <col min="13320" max="13320" width="8.85546875" style="10"/>
    <col min="13321" max="13321" width="10.140625" style="10" bestFit="1" customWidth="1"/>
    <col min="13322" max="13565" width="8.85546875" style="10"/>
    <col min="13566" max="13567" width="2.7109375" style="10" customWidth="1"/>
    <col min="13568" max="13568" width="17.42578125" style="10" customWidth="1"/>
    <col min="13569" max="13570" width="10.140625" style="10" bestFit="1" customWidth="1"/>
    <col min="13571" max="13571" width="13.42578125" style="10" customWidth="1"/>
    <col min="13572" max="13572" width="3.85546875" style="10" customWidth="1"/>
    <col min="13573" max="13574" width="2.7109375" style="10" customWidth="1"/>
    <col min="13575" max="13575" width="17.42578125" style="10" customWidth="1"/>
    <col min="13576" max="13576" width="8.85546875" style="10"/>
    <col min="13577" max="13577" width="10.140625" style="10" bestFit="1" customWidth="1"/>
    <col min="13578" max="13821" width="8.85546875" style="10"/>
    <col min="13822" max="13823" width="2.7109375" style="10" customWidth="1"/>
    <col min="13824" max="13824" width="17.42578125" style="10" customWidth="1"/>
    <col min="13825" max="13826" width="10.140625" style="10" bestFit="1" customWidth="1"/>
    <col min="13827" max="13827" width="13.42578125" style="10" customWidth="1"/>
    <col min="13828" max="13828" width="3.85546875" style="10" customWidth="1"/>
    <col min="13829" max="13830" width="2.7109375" style="10" customWidth="1"/>
    <col min="13831" max="13831" width="17.42578125" style="10" customWidth="1"/>
    <col min="13832" max="13832" width="8.85546875" style="10"/>
    <col min="13833" max="13833" width="10.140625" style="10" bestFit="1" customWidth="1"/>
    <col min="13834" max="14077" width="8.85546875" style="10"/>
    <col min="14078" max="14079" width="2.7109375" style="10" customWidth="1"/>
    <col min="14080" max="14080" width="17.42578125" style="10" customWidth="1"/>
    <col min="14081" max="14082" width="10.140625" style="10" bestFit="1" customWidth="1"/>
    <col min="14083" max="14083" width="13.42578125" style="10" customWidth="1"/>
    <col min="14084" max="14084" width="3.85546875" style="10" customWidth="1"/>
    <col min="14085" max="14086" width="2.7109375" style="10" customWidth="1"/>
    <col min="14087" max="14087" width="17.42578125" style="10" customWidth="1"/>
    <col min="14088" max="14088" width="8.85546875" style="10"/>
    <col min="14089" max="14089" width="10.140625" style="10" bestFit="1" customWidth="1"/>
    <col min="14090" max="14333" width="8.85546875" style="10"/>
    <col min="14334" max="14335" width="2.7109375" style="10" customWidth="1"/>
    <col min="14336" max="14336" width="17.42578125" style="10" customWidth="1"/>
    <col min="14337" max="14338" width="10.140625" style="10" bestFit="1" customWidth="1"/>
    <col min="14339" max="14339" width="13.42578125" style="10" customWidth="1"/>
    <col min="14340" max="14340" width="3.85546875" style="10" customWidth="1"/>
    <col min="14341" max="14342" width="2.7109375" style="10" customWidth="1"/>
    <col min="14343" max="14343" width="17.42578125" style="10" customWidth="1"/>
    <col min="14344" max="14344" width="8.85546875" style="10"/>
    <col min="14345" max="14345" width="10.140625" style="10" bestFit="1" customWidth="1"/>
    <col min="14346" max="14589" width="8.85546875" style="10"/>
    <col min="14590" max="14591" width="2.7109375" style="10" customWidth="1"/>
    <col min="14592" max="14592" width="17.42578125" style="10" customWidth="1"/>
    <col min="14593" max="14594" width="10.140625" style="10" bestFit="1" customWidth="1"/>
    <col min="14595" max="14595" width="13.42578125" style="10" customWidth="1"/>
    <col min="14596" max="14596" width="3.85546875" style="10" customWidth="1"/>
    <col min="14597" max="14598" width="2.7109375" style="10" customWidth="1"/>
    <col min="14599" max="14599" width="17.42578125" style="10" customWidth="1"/>
    <col min="14600" max="14600" width="8.85546875" style="10"/>
    <col min="14601" max="14601" width="10.140625" style="10" bestFit="1" customWidth="1"/>
    <col min="14602" max="14845" width="8.85546875" style="10"/>
    <col min="14846" max="14847" width="2.7109375" style="10" customWidth="1"/>
    <col min="14848" max="14848" width="17.42578125" style="10" customWidth="1"/>
    <col min="14849" max="14850" width="10.140625" style="10" bestFit="1" customWidth="1"/>
    <col min="14851" max="14851" width="13.42578125" style="10" customWidth="1"/>
    <col min="14852" max="14852" width="3.85546875" style="10" customWidth="1"/>
    <col min="14853" max="14854" width="2.7109375" style="10" customWidth="1"/>
    <col min="14855" max="14855" width="17.42578125" style="10" customWidth="1"/>
    <col min="14856" max="14856" width="8.85546875" style="10"/>
    <col min="14857" max="14857" width="10.140625" style="10" bestFit="1" customWidth="1"/>
    <col min="14858" max="15101" width="8.85546875" style="10"/>
    <col min="15102" max="15103" width="2.7109375" style="10" customWidth="1"/>
    <col min="15104" max="15104" width="17.42578125" style="10" customWidth="1"/>
    <col min="15105" max="15106" width="10.140625" style="10" bestFit="1" customWidth="1"/>
    <col min="15107" max="15107" width="13.42578125" style="10" customWidth="1"/>
    <col min="15108" max="15108" width="3.85546875" style="10" customWidth="1"/>
    <col min="15109" max="15110" width="2.7109375" style="10" customWidth="1"/>
    <col min="15111" max="15111" width="17.42578125" style="10" customWidth="1"/>
    <col min="15112" max="15112" width="8.85546875" style="10"/>
    <col min="15113" max="15113" width="10.140625" style="10" bestFit="1" customWidth="1"/>
    <col min="15114" max="15357" width="8.85546875" style="10"/>
    <col min="15358" max="15359" width="2.7109375" style="10" customWidth="1"/>
    <col min="15360" max="15360" width="17.42578125" style="10" customWidth="1"/>
    <col min="15361" max="15362" width="10.140625" style="10" bestFit="1" customWidth="1"/>
    <col min="15363" max="15363" width="13.42578125" style="10" customWidth="1"/>
    <col min="15364" max="15364" width="3.85546875" style="10" customWidth="1"/>
    <col min="15365" max="15366" width="2.7109375" style="10" customWidth="1"/>
    <col min="15367" max="15367" width="17.42578125" style="10" customWidth="1"/>
    <col min="15368" max="15368" width="8.85546875" style="10"/>
    <col min="15369" max="15369" width="10.140625" style="10" bestFit="1" customWidth="1"/>
    <col min="15370" max="15613" width="8.85546875" style="10"/>
    <col min="15614" max="15615" width="2.7109375" style="10" customWidth="1"/>
    <col min="15616" max="15616" width="17.42578125" style="10" customWidth="1"/>
    <col min="15617" max="15618" width="10.140625" style="10" bestFit="1" customWidth="1"/>
    <col min="15619" max="15619" width="13.42578125" style="10" customWidth="1"/>
    <col min="15620" max="15620" width="3.85546875" style="10" customWidth="1"/>
    <col min="15621" max="15622" width="2.7109375" style="10" customWidth="1"/>
    <col min="15623" max="15623" width="17.42578125" style="10" customWidth="1"/>
    <col min="15624" max="15624" width="8.85546875" style="10"/>
    <col min="15625" max="15625" width="10.140625" style="10" bestFit="1" customWidth="1"/>
    <col min="15626" max="15869" width="8.85546875" style="10"/>
    <col min="15870" max="15871" width="2.7109375" style="10" customWidth="1"/>
    <col min="15872" max="15872" width="17.42578125" style="10" customWidth="1"/>
    <col min="15873" max="15874" width="10.140625" style="10" bestFit="1" customWidth="1"/>
    <col min="15875" max="15875" width="13.42578125" style="10" customWidth="1"/>
    <col min="15876" max="15876" width="3.85546875" style="10" customWidth="1"/>
    <col min="15877" max="15878" width="2.7109375" style="10" customWidth="1"/>
    <col min="15879" max="15879" width="17.42578125" style="10" customWidth="1"/>
    <col min="15880" max="15880" width="8.85546875" style="10"/>
    <col min="15881" max="15881" width="10.140625" style="10" bestFit="1" customWidth="1"/>
    <col min="15882" max="16125" width="8.85546875" style="10"/>
    <col min="16126" max="16127" width="2.7109375" style="10" customWidth="1"/>
    <col min="16128" max="16128" width="17.42578125" style="10" customWidth="1"/>
    <col min="16129" max="16130" width="10.140625" style="10" bestFit="1" customWidth="1"/>
    <col min="16131" max="16131" width="13.42578125" style="10" customWidth="1"/>
    <col min="16132" max="16132" width="3.85546875" style="10" customWidth="1"/>
    <col min="16133" max="16134" width="2.7109375" style="10" customWidth="1"/>
    <col min="16135" max="16135" width="17.42578125" style="10" customWidth="1"/>
    <col min="16136" max="16136" width="8.85546875" style="10"/>
    <col min="16137" max="16137" width="10.140625" style="10" bestFit="1" customWidth="1"/>
    <col min="16138" max="16384" width="8.85546875" style="10"/>
  </cols>
  <sheetData>
    <row r="1" spans="1:5" ht="15" x14ac:dyDescent="0.25">
      <c r="A1" s="62" t="s">
        <v>200</v>
      </c>
      <c r="B1" s="64"/>
      <c r="C1" s="64"/>
      <c r="D1" s="65"/>
      <c r="E1" s="64"/>
    </row>
    <row r="2" spans="1:5" ht="15" customHeight="1" x14ac:dyDescent="0.2">
      <c r="A2" s="66" t="s">
        <v>193</v>
      </c>
      <c r="B2" s="66"/>
      <c r="C2" s="66"/>
      <c r="D2" s="66"/>
    </row>
    <row r="3" spans="1:5" ht="15" customHeight="1" x14ac:dyDescent="0.2">
      <c r="A3" s="66" t="s">
        <v>78</v>
      </c>
      <c r="B3" s="66"/>
      <c r="C3" s="66"/>
      <c r="D3" s="66"/>
    </row>
    <row r="4" spans="1:5" ht="15" customHeight="1" x14ac:dyDescent="0.2">
      <c r="A4" s="66" t="s">
        <v>192</v>
      </c>
      <c r="B4" s="66"/>
      <c r="C4" s="66"/>
      <c r="D4" s="66"/>
    </row>
    <row r="5" spans="1:5" x14ac:dyDescent="0.2">
      <c r="A5" s="10" t="s">
        <v>79</v>
      </c>
      <c r="D5" s="33"/>
    </row>
    <row r="6" spans="1:5" x14ac:dyDescent="0.2">
      <c r="A6" s="10" t="s">
        <v>80</v>
      </c>
      <c r="D6" s="34"/>
    </row>
    <row r="7" spans="1:5" x14ac:dyDescent="0.2">
      <c r="A7" s="10" t="s">
        <v>163</v>
      </c>
      <c r="D7" s="33"/>
    </row>
    <row r="8" spans="1:5" x14ac:dyDescent="0.2">
      <c r="A8" s="10" t="s">
        <v>82</v>
      </c>
      <c r="D8" s="34"/>
    </row>
    <row r="9" spans="1:5" x14ac:dyDescent="0.2">
      <c r="A9" s="10" t="s">
        <v>83</v>
      </c>
      <c r="D9" s="33"/>
    </row>
    <row r="10" spans="1:5" x14ac:dyDescent="0.2">
      <c r="A10" s="10" t="s">
        <v>91</v>
      </c>
      <c r="D10" s="33"/>
    </row>
    <row r="11" spans="1:5" x14ac:dyDescent="0.2">
      <c r="A11" s="10" t="s">
        <v>95</v>
      </c>
      <c r="D11" s="34"/>
    </row>
    <row r="12" spans="1:5" x14ac:dyDescent="0.2">
      <c r="A12" s="10" t="s">
        <v>92</v>
      </c>
      <c r="D12" s="33"/>
      <c r="E12" s="42"/>
    </row>
    <row r="13" spans="1:5" ht="15" x14ac:dyDescent="0.25">
      <c r="A13" s="10" t="s">
        <v>93</v>
      </c>
      <c r="D13" s="41">
        <f>IF(D12&lt;0,0,D12*-Data!C43)</f>
        <v>0</v>
      </c>
    </row>
    <row r="14" spans="1:5" ht="13.5" thickBot="1" x14ac:dyDescent="0.25">
      <c r="A14" s="10" t="s">
        <v>94</v>
      </c>
      <c r="D14" s="35"/>
    </row>
    <row r="15" spans="1:5" ht="13.5" thickTop="1" x14ac:dyDescent="0.2"/>
    <row r="17" spans="1:4" ht="15" customHeight="1" x14ac:dyDescent="0.2">
      <c r="A17" s="66" t="s">
        <v>193</v>
      </c>
      <c r="B17" s="66"/>
      <c r="C17" s="66"/>
      <c r="D17" s="66"/>
    </row>
    <row r="18" spans="1:4" ht="15" customHeight="1" x14ac:dyDescent="0.2">
      <c r="A18" s="66" t="s">
        <v>98</v>
      </c>
      <c r="B18" s="66"/>
      <c r="C18" s="66"/>
      <c r="D18" s="66"/>
    </row>
    <row r="19" spans="1:4" ht="15" customHeight="1" x14ac:dyDescent="0.2">
      <c r="A19" s="66" t="s">
        <v>192</v>
      </c>
      <c r="B19" s="66"/>
      <c r="C19" s="66"/>
      <c r="D19" s="66"/>
    </row>
    <row r="20" spans="1:4" x14ac:dyDescent="0.2">
      <c r="A20" s="10" t="s">
        <v>99</v>
      </c>
      <c r="D20" s="33"/>
    </row>
    <row r="21" spans="1:4" x14ac:dyDescent="0.2">
      <c r="A21" s="10" t="s">
        <v>100</v>
      </c>
      <c r="D21" s="33"/>
    </row>
    <row r="22" spans="1:4" x14ac:dyDescent="0.2">
      <c r="A22" s="10" t="s">
        <v>101</v>
      </c>
      <c r="D22" s="33"/>
    </row>
    <row r="23" spans="1:4" x14ac:dyDescent="0.2">
      <c r="A23" s="10" t="s">
        <v>102</v>
      </c>
      <c r="D23" s="33"/>
    </row>
    <row r="24" spans="1:4" ht="13.5" thickBot="1" x14ac:dyDescent="0.25">
      <c r="A24" s="10" t="s">
        <v>80</v>
      </c>
      <c r="D24" s="35"/>
    </row>
    <row r="25" spans="1:4" ht="13.5" thickTop="1" x14ac:dyDescent="0.2"/>
    <row r="27" spans="1:4" ht="15" customHeight="1" x14ac:dyDescent="0.2">
      <c r="A27" s="66" t="s">
        <v>193</v>
      </c>
      <c r="B27" s="66"/>
      <c r="C27" s="66"/>
      <c r="D27" s="66"/>
    </row>
    <row r="28" spans="1:4" ht="15" customHeight="1" x14ac:dyDescent="0.2">
      <c r="A28" s="66" t="s">
        <v>103</v>
      </c>
      <c r="B28" s="66"/>
      <c r="C28" s="66"/>
      <c r="D28" s="66"/>
    </row>
    <row r="29" spans="1:4" ht="15" customHeight="1" x14ac:dyDescent="0.2">
      <c r="A29" s="66" t="s">
        <v>192</v>
      </c>
      <c r="B29" s="66"/>
      <c r="C29" s="66"/>
      <c r="D29" s="66"/>
    </row>
    <row r="30" spans="1:4" x14ac:dyDescent="0.2">
      <c r="A30" s="10" t="s">
        <v>104</v>
      </c>
      <c r="D30" s="33"/>
    </row>
    <row r="31" spans="1:4" x14ac:dyDescent="0.2">
      <c r="A31" s="37" t="s">
        <v>105</v>
      </c>
      <c r="D31" s="33"/>
    </row>
    <row r="32" spans="1:4" x14ac:dyDescent="0.2">
      <c r="A32" s="37" t="s">
        <v>106</v>
      </c>
      <c r="D32" s="33"/>
    </row>
    <row r="33" spans="1:13" ht="13.5" thickBot="1" x14ac:dyDescent="0.25">
      <c r="A33" s="10" t="s">
        <v>107</v>
      </c>
      <c r="D33" s="35"/>
    </row>
    <row r="34" spans="1:13" ht="13.5" thickTop="1" x14ac:dyDescent="0.2"/>
    <row r="36" spans="1:13" x14ac:dyDescent="0.2">
      <c r="A36" s="66" t="s">
        <v>193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9"/>
      <c r="M36" s="9"/>
    </row>
    <row r="37" spans="1:13" x14ac:dyDescent="0.2">
      <c r="A37" s="66" t="s">
        <v>77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9"/>
      <c r="M37" s="9"/>
    </row>
    <row r="38" spans="1:13" x14ac:dyDescent="0.2">
      <c r="A38" s="68">
        <v>43465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9"/>
      <c r="M38" s="9"/>
    </row>
    <row r="41" spans="1:13" x14ac:dyDescent="0.2">
      <c r="A41" s="5" t="s">
        <v>1</v>
      </c>
      <c r="G41" s="5" t="s">
        <v>17</v>
      </c>
    </row>
    <row r="42" spans="1:13" x14ac:dyDescent="0.2">
      <c r="A42" s="10" t="s">
        <v>2</v>
      </c>
      <c r="G42" s="7" t="s">
        <v>3</v>
      </c>
    </row>
    <row r="43" spans="1:13" x14ac:dyDescent="0.2">
      <c r="B43" s="10" t="s">
        <v>18</v>
      </c>
      <c r="H43" s="10" t="s">
        <v>118</v>
      </c>
    </row>
    <row r="44" spans="1:13" x14ac:dyDescent="0.2">
      <c r="B44" s="10" t="s">
        <v>113</v>
      </c>
      <c r="H44" s="10" t="s">
        <v>5</v>
      </c>
    </row>
    <row r="45" spans="1:13" x14ac:dyDescent="0.2">
      <c r="B45" s="10" t="s">
        <v>114</v>
      </c>
      <c r="H45" s="10" t="s">
        <v>6</v>
      </c>
    </row>
    <row r="46" spans="1:13" x14ac:dyDescent="0.2">
      <c r="B46" s="10" t="s">
        <v>4</v>
      </c>
      <c r="H46" s="10" t="s">
        <v>55</v>
      </c>
    </row>
    <row r="47" spans="1:13" x14ac:dyDescent="0.2">
      <c r="B47" s="10" t="s">
        <v>19</v>
      </c>
      <c r="D47" s="13"/>
      <c r="H47" s="10" t="s">
        <v>20</v>
      </c>
      <c r="J47" s="14"/>
    </row>
    <row r="48" spans="1:13" x14ac:dyDescent="0.2">
      <c r="C48" s="10" t="s">
        <v>7</v>
      </c>
      <c r="E48" s="11"/>
      <c r="F48" s="11"/>
      <c r="I48" s="12" t="s">
        <v>7</v>
      </c>
    </row>
    <row r="50" spans="1:11" x14ac:dyDescent="0.2">
      <c r="G50" s="10" t="s">
        <v>9</v>
      </c>
    </row>
    <row r="51" spans="1:11" x14ac:dyDescent="0.2">
      <c r="A51" s="10" t="s">
        <v>8</v>
      </c>
      <c r="H51" s="10" t="s">
        <v>119</v>
      </c>
      <c r="J51" s="14"/>
    </row>
    <row r="52" spans="1:11" x14ac:dyDescent="0.2">
      <c r="B52" s="10" t="s">
        <v>115</v>
      </c>
      <c r="I52" s="12" t="s">
        <v>10</v>
      </c>
      <c r="K52" s="14"/>
    </row>
    <row r="53" spans="1:11" x14ac:dyDescent="0.2">
      <c r="B53" s="10" t="s">
        <v>116</v>
      </c>
      <c r="D53" s="15"/>
      <c r="G53" s="10" t="s">
        <v>11</v>
      </c>
    </row>
    <row r="54" spans="1:11" x14ac:dyDescent="0.2">
      <c r="B54" s="10" t="s">
        <v>117</v>
      </c>
      <c r="D54" s="13"/>
    </row>
    <row r="55" spans="1:11" x14ac:dyDescent="0.2">
      <c r="C55" s="10" t="s">
        <v>10</v>
      </c>
      <c r="E55" s="13"/>
    </row>
    <row r="56" spans="1:11" ht="13.5" thickBot="1" x14ac:dyDescent="0.25">
      <c r="A56" s="10" t="s">
        <v>12</v>
      </c>
      <c r="E56" s="16"/>
      <c r="G56" s="7" t="s">
        <v>13</v>
      </c>
    </row>
    <row r="57" spans="1:11" ht="13.5" thickTop="1" x14ac:dyDescent="0.2">
      <c r="F57" s="15"/>
      <c r="H57" s="10" t="s">
        <v>121</v>
      </c>
    </row>
    <row r="58" spans="1:11" x14ac:dyDescent="0.2">
      <c r="F58" s="17"/>
      <c r="H58" s="10" t="s">
        <v>122</v>
      </c>
    </row>
    <row r="59" spans="1:11" x14ac:dyDescent="0.2">
      <c r="F59" s="17"/>
      <c r="H59" s="10" t="s">
        <v>14</v>
      </c>
      <c r="J59" s="14"/>
    </row>
    <row r="60" spans="1:11" x14ac:dyDescent="0.2">
      <c r="F60" s="17"/>
      <c r="G60" s="10" t="s">
        <v>15</v>
      </c>
      <c r="K60" s="14"/>
    </row>
    <row r="61" spans="1:11" ht="13.5" thickBot="1" x14ac:dyDescent="0.25">
      <c r="G61" s="10" t="s">
        <v>16</v>
      </c>
      <c r="K61" s="16"/>
    </row>
    <row r="62" spans="1:11" ht="13.5" thickTop="1" x14ac:dyDescent="0.2"/>
  </sheetData>
  <mergeCells count="12">
    <mergeCell ref="A28:D28"/>
    <mergeCell ref="A29:D29"/>
    <mergeCell ref="A36:K36"/>
    <mergeCell ref="A37:K37"/>
    <mergeCell ref="A38:K38"/>
    <mergeCell ref="A19:D19"/>
    <mergeCell ref="A27:D27"/>
    <mergeCell ref="A2:D2"/>
    <mergeCell ref="A3:D3"/>
    <mergeCell ref="A4:D4"/>
    <mergeCell ref="A17:D17"/>
    <mergeCell ref="A18:D18"/>
  </mergeCells>
  <pageMargins left="0.7" right="0.7" top="0.75" bottom="0.75" header="0.3" footer="0.3"/>
  <pageSetup scale="79" fitToHeight="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3" sqref="B3:B9"/>
    </sheetView>
  </sheetViews>
  <sheetFormatPr defaultRowHeight="15" x14ac:dyDescent="0.25"/>
  <cols>
    <col min="1" max="1" width="27.85546875" bestFit="1" customWidth="1"/>
  </cols>
  <sheetData>
    <row r="1" spans="1:4" x14ac:dyDescent="0.25">
      <c r="A1" s="63" t="s">
        <v>201</v>
      </c>
      <c r="B1" s="63"/>
      <c r="C1" s="63"/>
      <c r="D1" s="63"/>
    </row>
    <row r="2" spans="1:4" x14ac:dyDescent="0.25">
      <c r="A2" t="s">
        <v>156</v>
      </c>
      <c r="B2" s="39"/>
    </row>
    <row r="3" spans="1:4" x14ac:dyDescent="0.25">
      <c r="A3" t="s">
        <v>157</v>
      </c>
      <c r="B3" s="39"/>
    </row>
    <row r="4" spans="1:4" x14ac:dyDescent="0.25">
      <c r="A4" t="s">
        <v>158</v>
      </c>
      <c r="B4" s="39"/>
    </row>
    <row r="5" spans="1:4" x14ac:dyDescent="0.25">
      <c r="A5" t="s">
        <v>159</v>
      </c>
      <c r="B5" s="39"/>
    </row>
    <row r="6" spans="1:4" x14ac:dyDescent="0.25">
      <c r="A6" t="s">
        <v>160</v>
      </c>
      <c r="B6" s="40"/>
    </row>
    <row r="7" spans="1:4" x14ac:dyDescent="0.25">
      <c r="A7" t="s">
        <v>161</v>
      </c>
      <c r="B7" s="40"/>
    </row>
    <row r="8" spans="1:4" x14ac:dyDescent="0.25">
      <c r="A8" t="s">
        <v>162</v>
      </c>
      <c r="B8" s="40"/>
    </row>
    <row r="9" spans="1:4" x14ac:dyDescent="0.25">
      <c r="A9" t="s">
        <v>182</v>
      </c>
      <c r="B9" s="39"/>
    </row>
    <row r="15" spans="1:4" x14ac:dyDescent="0.25">
      <c r="B15" s="39"/>
      <c r="C15" s="39"/>
    </row>
    <row r="16" spans="1:4" x14ac:dyDescent="0.25">
      <c r="B16" s="39"/>
      <c r="C16" s="39"/>
    </row>
    <row r="17" spans="2:3" x14ac:dyDescent="0.25">
      <c r="B17" s="39"/>
      <c r="C17" s="39"/>
    </row>
    <row r="18" spans="2:3" x14ac:dyDescent="0.25">
      <c r="B18" s="39"/>
      <c r="C18" s="39"/>
    </row>
    <row r="22" spans="2:3" x14ac:dyDescent="0.25">
      <c r="B22" s="39"/>
      <c r="C22" s="3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18" sqref="F18"/>
    </sheetView>
  </sheetViews>
  <sheetFormatPr defaultRowHeight="15" x14ac:dyDescent="0.25"/>
  <cols>
    <col min="1" max="1" width="20.5703125" customWidth="1"/>
    <col min="2" max="2" width="12.7109375" bestFit="1" customWidth="1"/>
    <col min="3" max="3" width="13.5703125" bestFit="1" customWidth="1"/>
    <col min="4" max="4" width="15.5703125" bestFit="1" customWidth="1"/>
    <col min="5" max="5" width="14.85546875" bestFit="1" customWidth="1"/>
    <col min="6" max="8" width="13.85546875" bestFit="1" customWidth="1"/>
    <col min="9" max="9" width="12.7109375" bestFit="1" customWidth="1"/>
    <col min="10" max="10" width="13.85546875" bestFit="1" customWidth="1"/>
  </cols>
  <sheetData>
    <row r="1" spans="1:12" ht="51.75" thickBot="1" x14ac:dyDescent="0.3">
      <c r="A1" s="43"/>
      <c r="B1" s="44" t="s">
        <v>164</v>
      </c>
      <c r="C1" s="44" t="s">
        <v>198</v>
      </c>
      <c r="D1" s="44" t="s">
        <v>202</v>
      </c>
      <c r="E1" s="44" t="s">
        <v>203</v>
      </c>
      <c r="F1" s="44" t="s">
        <v>165</v>
      </c>
      <c r="G1" s="44" t="s">
        <v>166</v>
      </c>
      <c r="H1" s="44" t="s">
        <v>167</v>
      </c>
      <c r="I1" s="44" t="s">
        <v>168</v>
      </c>
      <c r="J1" s="44" t="s">
        <v>169</v>
      </c>
      <c r="K1" s="44" t="s">
        <v>170</v>
      </c>
      <c r="L1" s="44" t="s">
        <v>171</v>
      </c>
    </row>
    <row r="2" spans="1:12" ht="15.75" thickBot="1" x14ac:dyDescent="0.3">
      <c r="A2" s="45" t="s">
        <v>172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.75" thickBot="1" x14ac:dyDescent="0.3">
      <c r="A3" s="45" t="s">
        <v>173</v>
      </c>
      <c r="B3" s="50"/>
      <c r="C3" s="50"/>
      <c r="D3" s="50"/>
      <c r="E3" s="50"/>
      <c r="F3" s="50"/>
      <c r="G3" s="50"/>
      <c r="H3" s="50"/>
      <c r="I3" s="50"/>
      <c r="J3" s="50"/>
      <c r="K3" s="48"/>
      <c r="L3" s="51"/>
    </row>
    <row r="4" spans="1:12" ht="15.75" thickBot="1" x14ac:dyDescent="0.3">
      <c r="A4" s="45" t="s">
        <v>174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5.75" thickBot="1" x14ac:dyDescent="0.3">
      <c r="A5" s="45" t="s">
        <v>175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26.25" thickBot="1" x14ac:dyDescent="0.3">
      <c r="A6" s="45" t="s">
        <v>181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Title and hard numbers</vt:lpstr>
      <vt:lpstr>Financials 123117</vt:lpstr>
      <vt:lpstr>Data</vt:lpstr>
      <vt:lpstr>Budgets</vt:lpstr>
      <vt:lpstr>Budgeted Financials 123118</vt:lpstr>
      <vt:lpstr>Ratios</vt:lpstr>
      <vt:lpstr>Data visualization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Vera</dc:creator>
  <cp:lastModifiedBy>emily</cp:lastModifiedBy>
  <cp:lastPrinted>2011-12-05T21:06:06Z</cp:lastPrinted>
  <dcterms:created xsi:type="dcterms:W3CDTF">2011-11-18T20:26:26Z</dcterms:created>
  <dcterms:modified xsi:type="dcterms:W3CDTF">2018-09-12T18:03:10Z</dcterms:modified>
</cp:coreProperties>
</file>